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<sst xmlns="http://schemas.openxmlformats.org/spreadsheetml/2006/main" count="426" uniqueCount="128">
  <si>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</si>
  <si>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</si>
  <si>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</si>
  <si>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</si>
  <si>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</si>
  <si>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</si>
  <si>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</si>
  <si>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</si>
  <si>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</si>
  <si>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</si>
  <si>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</si>
  <si>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</si>
  <si>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</si>
  <si>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</si>
  <si>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</si>
  <si>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</si>
  <si>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</si>
  <si>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</si>
  <si>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</si>
  <si>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</si>
  <si>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</si>
  <si>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</si>
  <si>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</si>
  <si>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</si>
  <si>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</si>
  <si>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</si>
  <si>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</si>
  <si>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</si>
  <si>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</si>
  <si>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</si>
  <si>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</si>
  <si>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</si>
  <si>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</si>
  <si>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</si>
  <si>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</si>
  <si>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</si>
  <si>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</si>
  <si>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</si>
  <si>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</si>
  <si>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</si>
  <si>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</si>
  <si>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</si>
  <si>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</si>
  <si>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</si>
  <si>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</si>
  <si>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</si>
  <si>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</si>
  <si>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</si>
  <si>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</si>
  <si>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</si>
  <si>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</si>
  <si>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</si>
  <si>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</si>
  <si>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</si>
  <si>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</si>
  <si>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</si>
  <si>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</si>
  <si>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</si>
  <si>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</si>
  <si>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</si>
  <si>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</si>
  <si>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</si>
  <si>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</si>
  <si>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</si>
  <si>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</si>
  <si>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</si>
  <si>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</si>
  <si>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</si>
  <si>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</si>
  <si>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</si>
  <si>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</si>
  <si>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</si>
  <si>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</si>
  <si>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</si>
  <si>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</si>
  <si>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</si>
  <si>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</si>
  <si>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</si>
  <si>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</si>
  <si>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</si>
  <si>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</si>
  <si>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</si>
  <si>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</si>
  <si>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</si>
  <si>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</si>
  <si>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</si>
  <si>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</si>
  <si>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</si>
  <si>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</si>
  <si>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</si>
  <si>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</si>
  <si>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</si>
  <si>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</si>
  <si>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</si>
  <si>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</si>
  <si>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</si>
  <si>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</si>
  <si>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</si>
  <si>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</si>
  <si>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</si>
  <si>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</si>
  <si>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</si>
  <si>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</si>
  <si>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</si>
  <si>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</si>
  <si>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</si>
  <si>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</si>
  <si>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</si>
  <si>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</si>
  <si>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</si>
  <si>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</si>
  <si>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</si>
  <si>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</si>
  <si>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</si>
  <si>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</si>
  <si>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</si>
  <si>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</si>
  <si>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r>
      <t xml:space="preserve">станом на 01.12.2015р.           </t>
    </r>
    <r>
      <rPr>
        <sz val="10"/>
        <rFont val="Arial Cyr"/>
        <family val="0"/>
      </rPr>
      <t xml:space="preserve">  ( тис.грн.)</t>
    </r>
  </si>
  <si>
    <t xml:space="preserve">станом на 01.12. 2015 р. </t>
  </si>
  <si>
    <t>Динаміка надходжень податків та неподаткових платежів за грудень 2015 року</t>
  </si>
  <si>
    <t>Фактичні надходження (грудень)</t>
  </si>
  <si>
    <t xml:space="preserve">Динаміка надходжень до бюджету розвитку за грудень 2015 р. </t>
  </si>
  <si>
    <t>план на  2015р.</t>
  </si>
  <si>
    <t>станом на 25.12.2015</t>
  </si>
  <si>
    <r>
      <t xml:space="preserve">станом на 25.12.2015р.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</si>
  <si>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25.12.2015р.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</si>
  <si>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25.12.2015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</si>
  <si>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25.12.2015р.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</si>
</sst>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.45"/>
      <color indexed="8"/>
      <name val="Times New Roman"/>
      <family val="1"/>
    </font>
    <font>
      <sz val="9.2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3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3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3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9" fontId="2" fillId="0" borderId="32" xfId="57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185" fontId="12" fillId="0" borderId="47" xfId="0" applyNumberFormat="1" applyFont="1" applyBorder="1" applyAlignment="1">
      <alignment horizontal="center"/>
    </xf>
    <xf numFmtId="185" fontId="12" fillId="0" borderId="48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7" fillId="0" borderId="49" xfId="0" applyNumberFormat="1" applyFont="1" applyBorder="1" applyAlignment="1">
      <alignment horizontal="center"/>
    </xf>
    <xf numFmtId="185" fontId="7" fillId="0" borderId="50" xfId="0" applyNumberFormat="1" applyFont="1" applyBorder="1" applyAlignment="1">
      <alignment horizontal="center"/>
    </xf>
    <xf numFmtId="185" fontId="12" fillId="0" borderId="10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00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5"/>
          <c:w val="0.9805"/>
          <c:h val="0.8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січень!$J$4:$J$23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січень!$K$4:$K$23</c:f>
              <c:numCache/>
            </c:numRef>
          </c:val>
          <c:smooth val="1"/>
        </c:ser>
        <c:marker val="1"/>
        <c:axId val="56868389"/>
        <c:axId val="42053454"/>
      </c:lineChart>
      <c:catAx>
        <c:axId val="568683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53454"/>
        <c:crosses val="autoZero"/>
        <c:auto val="0"/>
        <c:lblOffset val="100"/>
        <c:tickLblSkip val="1"/>
        <c:noMultiLvlLbl val="0"/>
      </c:catAx>
      <c:valAx>
        <c:axId val="4205345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86838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158"/>
          <c:y val="0.933"/>
          <c:w val="0.772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725"/>
          <c:w val="0.9815"/>
          <c:h val="0.86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жовтень!$M$4:$M$24</c:f>
              <c:numCache/>
            </c:numRef>
          </c:val>
          <c:smooth val="1"/>
        </c:ser>
        <c:marker val="1"/>
        <c:axId val="15078159"/>
        <c:axId val="1485704"/>
      </c:lineChart>
      <c:catAx>
        <c:axId val="150781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5704"/>
        <c:crosses val="autoZero"/>
        <c:auto val="0"/>
        <c:lblOffset val="100"/>
        <c:tickLblSkip val="1"/>
        <c:noMultiLvlLbl val="0"/>
      </c:catAx>
      <c:valAx>
        <c:axId val="1485704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0781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375"/>
          <c:y val="0.9175"/>
          <c:w val="0.661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75"/>
          <c:w val="0.9825"/>
          <c:h val="0.853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листопад!$M$4:$M$24</c:f>
              <c:numCache/>
            </c:numRef>
          </c:val>
          <c:smooth val="1"/>
        </c:ser>
        <c:marker val="1"/>
        <c:axId val="13371337"/>
        <c:axId val="53233170"/>
      </c:lineChart>
      <c:catAx>
        <c:axId val="133713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33170"/>
        <c:crosses val="autoZero"/>
        <c:auto val="0"/>
        <c:lblOffset val="100"/>
        <c:tickLblSkip val="1"/>
        <c:noMultiLvlLbl val="0"/>
      </c:catAx>
      <c:valAx>
        <c:axId val="53233170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37133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"/>
          <c:w val="0.9825"/>
          <c:h val="0.853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грудень!$L$4:$L$21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marker val="1"/>
        <c:axId val="9336483"/>
        <c:axId val="16919484"/>
      </c:lineChart>
      <c:catAx>
        <c:axId val="93364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19484"/>
        <c:crosses val="autoZero"/>
        <c:auto val="0"/>
        <c:lblOffset val="100"/>
        <c:tickLblSkip val="1"/>
        <c:noMultiLvlLbl val="0"/>
      </c:catAx>
      <c:valAx>
        <c:axId val="16919484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3364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25.12.2015</a:t>
            </a:r>
          </a:p>
        </c:rich>
      </c:tx>
      <c:layout>
        <c:manualLayout>
          <c:xMode val="factor"/>
          <c:yMode val="factor"/>
          <c:x val="-0.09725"/>
          <c:y val="-0.0187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8"/>
          <c:w val="0.9555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2015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8057629"/>
        <c:axId val="28300934"/>
      </c:bar3DChart>
      <c:catAx>
        <c:axId val="18057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00934"/>
        <c:crosses val="autoZero"/>
        <c:auto val="1"/>
        <c:lblOffset val="100"/>
        <c:tickLblSkip val="1"/>
        <c:noMultiLvlLbl val="0"/>
      </c:catAx>
      <c:valAx>
        <c:axId val="28300934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57629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3381815"/>
        <c:axId val="10674288"/>
      </c:barChart>
      <c:catAx>
        <c:axId val="53381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74288"/>
        <c:crosses val="autoZero"/>
        <c:auto val="1"/>
        <c:lblOffset val="100"/>
        <c:tickLblSkip val="1"/>
        <c:noMultiLvlLbl val="0"/>
      </c:catAx>
      <c:valAx>
        <c:axId val="10674288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81815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7475"/>
          <c:w val="0.17825"/>
          <c:h val="0.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8959729"/>
        <c:axId val="59310970"/>
      </c:barChart>
      <c:catAx>
        <c:axId val="2895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10970"/>
        <c:crosses val="autoZero"/>
        <c:auto val="1"/>
        <c:lblOffset val="100"/>
        <c:tickLblSkip val="1"/>
        <c:noMultiLvlLbl val="0"/>
      </c:catAx>
      <c:valAx>
        <c:axId val="59310970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59729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30875"/>
          <c:w val="0.18525"/>
          <c:h val="0.4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4036683"/>
        <c:axId val="39459236"/>
      </c:barChart>
      <c:catAx>
        <c:axId val="6403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9236"/>
        <c:crossesAt val="0"/>
        <c:auto val="1"/>
        <c:lblOffset val="100"/>
        <c:tickLblSkip val="1"/>
        <c:noMultiLvlLbl val="0"/>
      </c:catAx>
      <c:valAx>
        <c:axId val="39459236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6683"/>
        <c:crossesAt val="1"/>
        <c:crossBetween val="between"/>
        <c:dispUnits/>
        <c:majorUnit val="3000"/>
        <c:min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2695"/>
          <c:w val="0.18925"/>
          <c:h val="0.4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2936767"/>
        <c:axId val="50886584"/>
      </c:lineChart>
      <c:catAx>
        <c:axId val="429367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86584"/>
        <c:crosses val="autoZero"/>
        <c:auto val="0"/>
        <c:lblOffset val="100"/>
        <c:tickLblSkip val="1"/>
        <c:noMultiLvlLbl val="0"/>
      </c:catAx>
      <c:valAx>
        <c:axId val="5088658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93676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1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березень!$M$4:$M$24</c:f>
              <c:numCache/>
            </c:numRef>
          </c:val>
          <c:smooth val="1"/>
        </c:ser>
        <c:marker val="1"/>
        <c:axId val="55326073"/>
        <c:axId val="28172610"/>
      </c:lineChart>
      <c:catAx>
        <c:axId val="553260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72610"/>
        <c:crosses val="autoZero"/>
        <c:auto val="0"/>
        <c:lblOffset val="100"/>
        <c:tickLblSkip val="1"/>
        <c:noMultiLvlLbl val="0"/>
      </c:catAx>
      <c:valAx>
        <c:axId val="2817261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3260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52226899"/>
        <c:axId val="280044"/>
      </c:lineChart>
      <c:catAx>
        <c:axId val="522268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044"/>
        <c:crosses val="autoZero"/>
        <c:auto val="0"/>
        <c:lblOffset val="100"/>
        <c:tickLblSkip val="1"/>
        <c:noMultiLvlLbl val="0"/>
      </c:catAx>
      <c:valAx>
        <c:axId val="28004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22689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травень!$L$4:$L$21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травень!$O$4:$O$21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травень!$M$4:$M$21</c:f>
              <c:numCache/>
            </c:numRef>
          </c:val>
          <c:smooth val="1"/>
        </c:ser>
        <c:marker val="1"/>
        <c:axId val="2520397"/>
        <c:axId val="22683574"/>
      </c:lineChart>
      <c:catAx>
        <c:axId val="25203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83574"/>
        <c:crosses val="autoZero"/>
        <c:auto val="0"/>
        <c:lblOffset val="100"/>
        <c:tickLblSkip val="1"/>
        <c:noMultiLvlLbl val="0"/>
      </c:catAx>
      <c:valAx>
        <c:axId val="2268357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2039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червень!$M$4:$M$23</c:f>
              <c:numCache/>
            </c:numRef>
          </c:val>
          <c:smooth val="1"/>
        </c:ser>
        <c:marker val="1"/>
        <c:axId val="2825575"/>
        <c:axId val="25430176"/>
      </c:lineChart>
      <c:catAx>
        <c:axId val="28255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30176"/>
        <c:crosses val="autoZero"/>
        <c:auto val="0"/>
        <c:lblOffset val="100"/>
        <c:tickLblSkip val="1"/>
        <c:noMultiLvlLbl val="0"/>
      </c:catAx>
      <c:valAx>
        <c:axId val="25430176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255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липень!$L$4:$L$26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marker val="1"/>
        <c:axId val="27544993"/>
        <c:axId val="46578346"/>
      </c:lineChart>
      <c:catAx>
        <c:axId val="275449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78346"/>
        <c:crosses val="autoZero"/>
        <c:auto val="0"/>
        <c:lblOffset val="100"/>
        <c:tickLblSkip val="1"/>
        <c:noMultiLvlLbl val="0"/>
      </c:catAx>
      <c:valAx>
        <c:axId val="46578346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5449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725"/>
          <c:w val="0.9815"/>
          <c:h val="0.86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серпень!$M$4:$M$23</c:f>
              <c:numCache/>
            </c:numRef>
          </c:val>
          <c:smooth val="1"/>
        </c:ser>
        <c:marker val="1"/>
        <c:axId val="16551931"/>
        <c:axId val="14749652"/>
      </c:lineChart>
      <c:catAx>
        <c:axId val="165519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49652"/>
        <c:crosses val="autoZero"/>
        <c:auto val="0"/>
        <c:lblOffset val="100"/>
        <c:tickLblSkip val="1"/>
        <c:noMultiLvlLbl val="0"/>
      </c:catAx>
      <c:valAx>
        <c:axId val="14749652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551931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1975"/>
          <c:w val="0.661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725"/>
          <c:w val="0.9815"/>
          <c:h val="0.86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65638005"/>
        <c:axId val="53871134"/>
      </c:lineChart>
      <c:catAx>
        <c:axId val="656380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71134"/>
        <c:crosses val="autoZero"/>
        <c:auto val="0"/>
        <c:lblOffset val="100"/>
        <c:tickLblSkip val="1"/>
        <c:noMultiLvlLbl val="0"/>
      </c:catAx>
      <c:valAx>
        <c:axId val="53871134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6380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375"/>
          <c:y val="0.91975"/>
          <c:w val="0.661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76800"/>
        <a:ext cx="9753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76800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0" y="51911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25.12.2015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609 804,9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698 056,4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2015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+ 14 283,1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Уточнений план на грудень 2015р.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33 193,0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2015р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+ 88 251,5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2937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4293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43890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76800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76800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391025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00650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9753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38725"/>
        <a:ext cx="9753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0.24</v>
          </cell>
        </row>
      </sheetData>
      <sheetData sheetId="2">
        <row r="83">
          <cell r="D83">
            <v>257.30632</v>
          </cell>
        </row>
      </sheetData>
      <sheetData sheetId="3">
        <row r="83">
          <cell r="D83">
            <v>1507.10082</v>
          </cell>
        </row>
      </sheetData>
      <sheetData sheetId="4">
        <row r="83">
          <cell r="D83">
            <v>2162.07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7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8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10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2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K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50390625" style="0" customWidth="1"/>
    <col min="2" max="3" width="9.125" style="20" customWidth="1"/>
    <col min="9" max="9" width="8.5039062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50390625" style="0" customWidth="1"/>
    <col min="15" max="15" width="12.25390625" style="0" customWidth="1"/>
    <col min="16" max="16" width="10.50390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1" t="s">
        <v>50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  <c r="M1" s="1"/>
      <c r="N1" s="124" t="s">
        <v>51</v>
      </c>
      <c r="O1" s="125"/>
      <c r="P1" s="125"/>
      <c r="Q1" s="125"/>
      <c r="R1" s="125"/>
      <c r="S1" s="126"/>
    </row>
    <row r="2" spans="1:19" ht="15" thickBot="1">
      <c r="A2" s="127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  <c r="M2" s="1"/>
      <c r="N2" s="130" t="s">
        <v>52</v>
      </c>
      <c r="O2" s="131"/>
      <c r="P2" s="131"/>
      <c r="Q2" s="131"/>
      <c r="R2" s="131"/>
      <c r="S2" s="132"/>
    </row>
    <row r="3" spans="1:19" ht="52.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7" t="s">
        <v>37</v>
      </c>
      <c r="O27" s="117"/>
      <c r="P27" s="117"/>
      <c r="Q27" s="117"/>
      <c r="R27" s="81"/>
      <c r="S27" s="81"/>
    </row>
    <row r="28" spans="1:19" ht="1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9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0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1" t="s">
        <v>46</v>
      </c>
      <c r="P32" s="11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3" t="s">
        <v>47</v>
      </c>
      <c r="P33" s="11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4" t="s">
        <v>49</v>
      </c>
      <c r="P34" s="11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7" t="s">
        <v>32</v>
      </c>
      <c r="O37" s="117"/>
      <c r="P37" s="117"/>
      <c r="Q37" s="117"/>
      <c r="R37" s="84"/>
      <c r="S37" s="84"/>
    </row>
    <row r="38" spans="1:19" ht="1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8" t="s">
        <v>33</v>
      </c>
      <c r="O38" s="118"/>
      <c r="P38" s="118"/>
      <c r="Q38" s="118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9">
        <v>42036</v>
      </c>
      <c r="O39" s="116">
        <v>0</v>
      </c>
      <c r="P39" s="116"/>
      <c r="Q39" s="11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0"/>
      <c r="O40" s="116"/>
      <c r="P40" s="116"/>
      <c r="Q40" s="11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sheetProtection/>
  <mergeCells count="15">
    <mergeCell ref="N29:N30"/>
    <mergeCell ref="N27:Q27"/>
    <mergeCell ref="N28:Q28"/>
    <mergeCell ref="O29:Q30"/>
    <mergeCell ref="A1:L1"/>
    <mergeCell ref="N1:S1"/>
    <mergeCell ref="A2:L2"/>
    <mergeCell ref="N2:S2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1" t="s">
        <v>109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124" t="s">
        <v>111</v>
      </c>
      <c r="Q1" s="125"/>
      <c r="R1" s="125"/>
      <c r="S1" s="125"/>
      <c r="T1" s="125"/>
      <c r="U1" s="126"/>
    </row>
    <row r="2" spans="1:21" ht="15" thickBot="1">
      <c r="A2" s="127" t="s">
        <v>112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"/>
      <c r="P2" s="130" t="s">
        <v>113</v>
      </c>
      <c r="Q2" s="131"/>
      <c r="R2" s="131"/>
      <c r="S2" s="131"/>
      <c r="T2" s="131"/>
      <c r="U2" s="132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110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9" t="s">
        <v>58</v>
      </c>
      <c r="T3" s="140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37">
        <v>7494.4</v>
      </c>
      <c r="T5" s="138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37">
        <v>0</v>
      </c>
      <c r="T7" s="138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37">
        <v>0</v>
      </c>
      <c r="T8" s="138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37">
        <v>700</v>
      </c>
      <c r="T9" s="138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37">
        <v>880</v>
      </c>
      <c r="T10" s="138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37">
        <v>0</v>
      </c>
      <c r="T11" s="138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37">
        <v>366.4</v>
      </c>
      <c r="T12" s="138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37">
        <v>133</v>
      </c>
      <c r="T13" s="138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37">
        <v>650</v>
      </c>
      <c r="T14" s="138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37">
        <v>1431</v>
      </c>
      <c r="T15" s="138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37">
        <v>4419.6</v>
      </c>
      <c r="T16" s="138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37">
        <v>0</v>
      </c>
      <c r="T17" s="138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37">
        <v>0</v>
      </c>
      <c r="T18" s="138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37">
        <v>0</v>
      </c>
      <c r="T19" s="138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37">
        <v>0</v>
      </c>
      <c r="T20" s="138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37">
        <v>0</v>
      </c>
      <c r="T21" s="138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37">
        <v>0</v>
      </c>
      <c r="T22" s="138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37">
        <v>0</v>
      </c>
      <c r="T23" s="138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37">
        <v>0</v>
      </c>
      <c r="T24" s="138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35">
        <f>SUM(S4:S24)</f>
        <v>16074.4</v>
      </c>
      <c r="T25" s="136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37</v>
      </c>
      <c r="Q28" s="117"/>
      <c r="R28" s="117"/>
      <c r="S28" s="117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>
        <v>42309</v>
      </c>
      <c r="Q30" s="120">
        <f>'[1]жовтень'!$D$83</f>
        <v>257.30632</v>
      </c>
      <c r="R30" s="120"/>
      <c r="S30" s="120"/>
      <c r="T30" s="90"/>
      <c r="U30" s="90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0"/>
      <c r="Q31" s="120"/>
      <c r="R31" s="120"/>
      <c r="S31" s="120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4" t="s">
        <v>69</v>
      </c>
      <c r="R33" s="115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3" t="s">
        <v>47</v>
      </c>
      <c r="R34" s="113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 t="s">
        <v>32</v>
      </c>
      <c r="Q38" s="117"/>
      <c r="R38" s="117"/>
      <c r="S38" s="117"/>
      <c r="T38" s="84"/>
      <c r="U38" s="84"/>
    </row>
    <row r="39" spans="1:21" ht="1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8" t="s">
        <v>33</v>
      </c>
      <c r="Q39" s="118"/>
      <c r="R39" s="118"/>
      <c r="S39" s="118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>
        <v>42309</v>
      </c>
      <c r="Q40" s="116">
        <v>153220.82662</v>
      </c>
      <c r="R40" s="116"/>
      <c r="S40" s="11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0"/>
      <c r="Q41" s="116"/>
      <c r="R41" s="116"/>
      <c r="S41" s="11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sheetProtection/>
  <mergeCells count="37">
    <mergeCell ref="S3:T3"/>
    <mergeCell ref="S4:T4"/>
    <mergeCell ref="S5:T5"/>
    <mergeCell ref="S6:T6"/>
    <mergeCell ref="A1:N1"/>
    <mergeCell ref="P1:U1"/>
    <mergeCell ref="A2:N2"/>
    <mergeCell ref="P2:U2"/>
    <mergeCell ref="S11:T11"/>
    <mergeCell ref="S12:T12"/>
    <mergeCell ref="S13:T13"/>
    <mergeCell ref="S14:T14"/>
    <mergeCell ref="S7:T7"/>
    <mergeCell ref="S8:T8"/>
    <mergeCell ref="S9:T9"/>
    <mergeCell ref="S10:T10"/>
    <mergeCell ref="S19:T19"/>
    <mergeCell ref="S20:T20"/>
    <mergeCell ref="S21:T21"/>
    <mergeCell ref="S22:T22"/>
    <mergeCell ref="S15:T15"/>
    <mergeCell ref="S16:T16"/>
    <mergeCell ref="S17:T17"/>
    <mergeCell ref="S18:T18"/>
    <mergeCell ref="P28:S28"/>
    <mergeCell ref="P29:S29"/>
    <mergeCell ref="P30:P31"/>
    <mergeCell ref="Q30:S31"/>
    <mergeCell ref="S23:T23"/>
    <mergeCell ref="S24:T24"/>
    <mergeCell ref="S25:T25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0" sqref="B20:B24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1" t="s">
        <v>114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124" t="s">
        <v>116</v>
      </c>
      <c r="Q1" s="125"/>
      <c r="R1" s="125"/>
      <c r="S1" s="125"/>
      <c r="T1" s="125"/>
      <c r="U1" s="126"/>
    </row>
    <row r="2" spans="1:21" ht="15" thickBot="1">
      <c r="A2" s="127" t="s">
        <v>118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"/>
      <c r="P2" s="130" t="s">
        <v>117</v>
      </c>
      <c r="Q2" s="131"/>
      <c r="R2" s="131"/>
      <c r="S2" s="131"/>
      <c r="T2" s="131"/>
      <c r="U2" s="132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115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9" t="s">
        <v>58</v>
      </c>
      <c r="T3" s="140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4594.129999999999</v>
      </c>
      <c r="L4" s="41">
        <v>5689.5</v>
      </c>
      <c r="M4" s="41">
        <v>5650</v>
      </c>
      <c r="N4" s="4">
        <f aca="true" t="shared" si="1" ref="N4:N25">L4/M4</f>
        <v>1.0069911504424778</v>
      </c>
      <c r="O4" s="2">
        <f>AVERAGE(L4:L24)</f>
        <v>3471.0066666666658</v>
      </c>
      <c r="P4" s="43">
        <v>0</v>
      </c>
      <c r="Q4" s="44">
        <v>0</v>
      </c>
      <c r="R4" s="45">
        <v>0</v>
      </c>
      <c r="S4" s="141">
        <v>999.6</v>
      </c>
      <c r="T4" s="142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100.49999999999986</v>
      </c>
      <c r="L5" s="41">
        <v>2186.2</v>
      </c>
      <c r="M5" s="41">
        <v>1700</v>
      </c>
      <c r="N5" s="4">
        <f t="shared" si="1"/>
        <v>1.2859999999999998</v>
      </c>
      <c r="O5" s="2">
        <v>3471</v>
      </c>
      <c r="P5" s="104">
        <v>0</v>
      </c>
      <c r="Q5" s="47">
        <v>0</v>
      </c>
      <c r="R5" s="53">
        <v>0</v>
      </c>
      <c r="S5" s="137">
        <v>0</v>
      </c>
      <c r="T5" s="138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31.23999999999971</v>
      </c>
      <c r="L6" s="41">
        <v>3417.04</v>
      </c>
      <c r="M6" s="41">
        <v>1800</v>
      </c>
      <c r="N6" s="4">
        <f t="shared" si="1"/>
        <v>1.8983555555555556</v>
      </c>
      <c r="O6" s="2">
        <v>3471</v>
      </c>
      <c r="P6" s="105">
        <v>0</v>
      </c>
      <c r="Q6" s="50">
        <v>0</v>
      </c>
      <c r="R6" s="106">
        <v>199.7</v>
      </c>
      <c r="S6" s="143">
        <v>0</v>
      </c>
      <c r="T6" s="144"/>
      <c r="U6" s="34">
        <f t="shared" si="2"/>
        <v>199.7</v>
      </c>
    </row>
    <row r="7" spans="1:21" ht="12.75">
      <c r="A7" s="12">
        <v>42313</v>
      </c>
      <c r="B7" s="41">
        <v>1735.5</v>
      </c>
      <c r="C7" s="60">
        <v>2.8</v>
      </c>
      <c r="D7" s="47">
        <v>9.3</v>
      </c>
      <c r="E7" s="41">
        <v>199.5</v>
      </c>
      <c r="F7" s="48">
        <v>975.4</v>
      </c>
      <c r="G7" s="3">
        <v>0.5</v>
      </c>
      <c r="H7" s="3">
        <v>22.6</v>
      </c>
      <c r="I7" s="3">
        <v>0.1</v>
      </c>
      <c r="J7" s="3">
        <v>0.8</v>
      </c>
      <c r="K7" s="41">
        <f t="shared" si="0"/>
        <v>80.80000000000031</v>
      </c>
      <c r="L7" s="41">
        <v>3027.3</v>
      </c>
      <c r="M7" s="41">
        <v>2000</v>
      </c>
      <c r="N7" s="4">
        <f t="shared" si="1"/>
        <v>1.5136500000000002</v>
      </c>
      <c r="O7" s="2">
        <v>3471</v>
      </c>
      <c r="P7" s="104">
        <v>0</v>
      </c>
      <c r="Q7" s="47">
        <v>0</v>
      </c>
      <c r="R7" s="53">
        <v>0</v>
      </c>
      <c r="S7" s="137">
        <v>0</v>
      </c>
      <c r="T7" s="138"/>
      <c r="U7" s="34">
        <f t="shared" si="2"/>
        <v>0</v>
      </c>
    </row>
    <row r="8" spans="1:21" ht="12.75">
      <c r="A8" s="12">
        <v>42314</v>
      </c>
      <c r="B8" s="41">
        <v>5672</v>
      </c>
      <c r="C8" s="96">
        <v>2</v>
      </c>
      <c r="D8" s="3">
        <v>5.7</v>
      </c>
      <c r="E8" s="3">
        <v>197.4</v>
      </c>
      <c r="F8" s="41">
        <v>861.9</v>
      </c>
      <c r="G8" s="3">
        <v>0.3</v>
      </c>
      <c r="H8" s="3">
        <v>22.6</v>
      </c>
      <c r="I8" s="3">
        <v>0</v>
      </c>
      <c r="J8" s="3">
        <v>18.9</v>
      </c>
      <c r="K8" s="41">
        <f t="shared" si="0"/>
        <v>59.899999999999814</v>
      </c>
      <c r="L8" s="41">
        <v>6840.7</v>
      </c>
      <c r="M8" s="41">
        <v>4900</v>
      </c>
      <c r="N8" s="4">
        <f t="shared" si="1"/>
        <v>1.3960612244897959</v>
      </c>
      <c r="O8" s="2">
        <v>3471</v>
      </c>
      <c r="P8" s="104">
        <v>0</v>
      </c>
      <c r="Q8" s="47">
        <v>0</v>
      </c>
      <c r="R8" s="53">
        <v>0</v>
      </c>
      <c r="S8" s="137">
        <v>0</v>
      </c>
      <c r="T8" s="138"/>
      <c r="U8" s="34">
        <f t="shared" si="2"/>
        <v>0</v>
      </c>
    </row>
    <row r="9" spans="1:21" ht="12.75">
      <c r="A9" s="12">
        <v>42317</v>
      </c>
      <c r="B9" s="41">
        <v>953.7</v>
      </c>
      <c r="C9" s="96">
        <v>46.8</v>
      </c>
      <c r="D9" s="3">
        <v>14.2</v>
      </c>
      <c r="E9" s="3">
        <v>69.7</v>
      </c>
      <c r="F9" s="41">
        <v>964.3</v>
      </c>
      <c r="G9" s="3">
        <v>1.6</v>
      </c>
      <c r="H9" s="3">
        <v>34.5</v>
      </c>
      <c r="I9" s="3">
        <v>0</v>
      </c>
      <c r="J9" s="3">
        <v>18.5</v>
      </c>
      <c r="K9" s="41">
        <f t="shared" si="0"/>
        <v>40.69999999999996</v>
      </c>
      <c r="L9" s="41">
        <v>2144</v>
      </c>
      <c r="M9" s="41">
        <v>1500</v>
      </c>
      <c r="N9" s="4">
        <f t="shared" si="1"/>
        <v>1.4293333333333333</v>
      </c>
      <c r="O9" s="2">
        <v>3471</v>
      </c>
      <c r="P9" s="104">
        <v>706.5</v>
      </c>
      <c r="Q9" s="47">
        <v>0</v>
      </c>
      <c r="R9" s="52">
        <v>0</v>
      </c>
      <c r="S9" s="137">
        <v>0</v>
      </c>
      <c r="T9" s="138"/>
      <c r="U9" s="34">
        <f t="shared" si="2"/>
        <v>706.5</v>
      </c>
    </row>
    <row r="10" spans="1:21" ht="12.75">
      <c r="A10" s="12">
        <v>42318</v>
      </c>
      <c r="B10" s="41">
        <v>670.33</v>
      </c>
      <c r="C10" s="96">
        <v>49.3</v>
      </c>
      <c r="D10" s="3">
        <v>1</v>
      </c>
      <c r="E10" s="3">
        <v>59.3</v>
      </c>
      <c r="F10" s="41">
        <v>1451.8</v>
      </c>
      <c r="G10" s="3">
        <v>0.1</v>
      </c>
      <c r="H10" s="3">
        <v>77</v>
      </c>
      <c r="I10" s="3">
        <v>0</v>
      </c>
      <c r="J10" s="3">
        <v>28.7</v>
      </c>
      <c r="K10" s="41">
        <f t="shared" si="0"/>
        <v>61.3700000000003</v>
      </c>
      <c r="L10" s="41">
        <v>2398.9</v>
      </c>
      <c r="M10" s="55">
        <v>1800</v>
      </c>
      <c r="N10" s="4">
        <f t="shared" si="1"/>
        <v>1.3327222222222224</v>
      </c>
      <c r="O10" s="2">
        <v>3471</v>
      </c>
      <c r="P10" s="104">
        <v>180</v>
      </c>
      <c r="Q10" s="47">
        <v>0</v>
      </c>
      <c r="R10" s="53">
        <v>0</v>
      </c>
      <c r="S10" s="137">
        <v>0</v>
      </c>
      <c r="T10" s="138"/>
      <c r="U10" s="34">
        <f t="shared" si="2"/>
        <v>180</v>
      </c>
    </row>
    <row r="11" spans="1:21" ht="12.75">
      <c r="A11" s="12">
        <v>42319</v>
      </c>
      <c r="B11" s="41">
        <v>330.4</v>
      </c>
      <c r="C11" s="96">
        <v>7.1</v>
      </c>
      <c r="D11" s="3">
        <v>4</v>
      </c>
      <c r="E11" s="3">
        <v>96.7</v>
      </c>
      <c r="F11" s="41">
        <v>855.3</v>
      </c>
      <c r="G11" s="3">
        <v>0.5</v>
      </c>
      <c r="H11" s="3">
        <v>26.7</v>
      </c>
      <c r="I11" s="3">
        <v>0</v>
      </c>
      <c r="J11" s="3">
        <v>3.74</v>
      </c>
      <c r="K11" s="41">
        <f t="shared" si="0"/>
        <v>47.460000000000086</v>
      </c>
      <c r="L11" s="41">
        <v>1371.9</v>
      </c>
      <c r="M11" s="41">
        <v>1200</v>
      </c>
      <c r="N11" s="4">
        <f t="shared" si="1"/>
        <v>1.14325</v>
      </c>
      <c r="O11" s="2">
        <v>3471</v>
      </c>
      <c r="P11" s="104">
        <v>9.6</v>
      </c>
      <c r="Q11" s="47">
        <v>0</v>
      </c>
      <c r="R11" s="53">
        <v>0</v>
      </c>
      <c r="S11" s="137">
        <v>0</v>
      </c>
      <c r="T11" s="138"/>
      <c r="U11" s="34">
        <f t="shared" si="2"/>
        <v>9.6</v>
      </c>
    </row>
    <row r="12" spans="1:21" ht="12.75">
      <c r="A12" s="12">
        <v>42320</v>
      </c>
      <c r="B12" s="41">
        <v>1132.2</v>
      </c>
      <c r="C12" s="96">
        <v>19.2</v>
      </c>
      <c r="D12" s="3">
        <v>3.6</v>
      </c>
      <c r="E12" s="3">
        <v>137.1</v>
      </c>
      <c r="F12" s="41">
        <v>472.5</v>
      </c>
      <c r="G12" s="3">
        <v>1.24</v>
      </c>
      <c r="H12" s="3">
        <v>27.1</v>
      </c>
      <c r="I12" s="3">
        <v>0</v>
      </c>
      <c r="J12" s="3">
        <v>13</v>
      </c>
      <c r="K12" s="41">
        <f t="shared" si="0"/>
        <v>11.859999999999815</v>
      </c>
      <c r="L12" s="41">
        <v>1817.8</v>
      </c>
      <c r="M12" s="41">
        <v>2200</v>
      </c>
      <c r="N12" s="4">
        <f t="shared" si="1"/>
        <v>0.8262727272727273</v>
      </c>
      <c r="O12" s="2">
        <v>3471</v>
      </c>
      <c r="P12" s="104">
        <v>0</v>
      </c>
      <c r="Q12" s="47">
        <v>0</v>
      </c>
      <c r="R12" s="53">
        <v>0</v>
      </c>
      <c r="S12" s="137">
        <v>0</v>
      </c>
      <c r="T12" s="138"/>
      <c r="U12" s="34">
        <f t="shared" si="2"/>
        <v>0</v>
      </c>
    </row>
    <row r="13" spans="1:21" ht="12.75">
      <c r="A13" s="12">
        <v>42321</v>
      </c>
      <c r="B13" s="41">
        <v>2882.4</v>
      </c>
      <c r="C13" s="96">
        <v>19.3</v>
      </c>
      <c r="D13" s="3">
        <v>-18.9</v>
      </c>
      <c r="E13" s="3">
        <v>139.24</v>
      </c>
      <c r="F13" s="41">
        <v>890.3</v>
      </c>
      <c r="G13" s="3">
        <v>1.74</v>
      </c>
      <c r="H13" s="3">
        <v>24.9</v>
      </c>
      <c r="I13" s="3">
        <v>0</v>
      </c>
      <c r="J13" s="3">
        <v>5.4</v>
      </c>
      <c r="K13" s="41">
        <f t="shared" si="0"/>
        <v>42.12000000000009</v>
      </c>
      <c r="L13" s="41">
        <v>3986.5</v>
      </c>
      <c r="M13" s="41">
        <v>3800</v>
      </c>
      <c r="N13" s="4">
        <f t="shared" si="1"/>
        <v>1.049078947368421</v>
      </c>
      <c r="O13" s="2">
        <v>3471</v>
      </c>
      <c r="P13" s="104">
        <v>0</v>
      </c>
      <c r="Q13" s="47">
        <v>0</v>
      </c>
      <c r="R13" s="53">
        <v>0</v>
      </c>
      <c r="S13" s="137">
        <v>0</v>
      </c>
      <c r="T13" s="138"/>
      <c r="U13" s="34">
        <f t="shared" si="2"/>
        <v>0</v>
      </c>
    </row>
    <row r="14" spans="1:21" ht="12.75">
      <c r="A14" s="12">
        <v>42324</v>
      </c>
      <c r="B14" s="41">
        <v>1182.5</v>
      </c>
      <c r="C14" s="96">
        <v>169.6</v>
      </c>
      <c r="D14" s="3">
        <v>20.4</v>
      </c>
      <c r="E14" s="3">
        <v>168</v>
      </c>
      <c r="F14" s="41">
        <v>706.2</v>
      </c>
      <c r="G14" s="3">
        <v>2.6</v>
      </c>
      <c r="H14" s="3">
        <v>28.63</v>
      </c>
      <c r="I14" s="3">
        <v>0</v>
      </c>
      <c r="J14" s="3">
        <v>4.8</v>
      </c>
      <c r="K14" s="41">
        <f t="shared" si="0"/>
        <v>80.46999999999979</v>
      </c>
      <c r="L14" s="41">
        <v>2363.2</v>
      </c>
      <c r="M14" s="41">
        <v>3400</v>
      </c>
      <c r="N14" s="4">
        <f t="shared" si="1"/>
        <v>0.6950588235294117</v>
      </c>
      <c r="O14" s="2">
        <v>3471</v>
      </c>
      <c r="P14" s="104">
        <v>0</v>
      </c>
      <c r="Q14" s="47">
        <v>0</v>
      </c>
      <c r="R14" s="52">
        <v>0</v>
      </c>
      <c r="S14" s="137">
        <v>0</v>
      </c>
      <c r="T14" s="138"/>
      <c r="U14" s="34">
        <f t="shared" si="2"/>
        <v>0</v>
      </c>
    </row>
    <row r="15" spans="1:21" ht="12.75">
      <c r="A15" s="12">
        <v>42325</v>
      </c>
      <c r="B15" s="41">
        <v>308.24</v>
      </c>
      <c r="C15" s="96">
        <v>36.7</v>
      </c>
      <c r="D15" s="3">
        <v>2.5</v>
      </c>
      <c r="E15" s="3">
        <v>268.3</v>
      </c>
      <c r="F15" s="41">
        <v>1529.5</v>
      </c>
      <c r="G15" s="3">
        <v>505.8</v>
      </c>
      <c r="H15" s="3">
        <v>13.4</v>
      </c>
      <c r="I15" s="3">
        <v>0</v>
      </c>
      <c r="J15" s="3">
        <v>3.2</v>
      </c>
      <c r="K15" s="41">
        <f t="shared" si="0"/>
        <v>33.060000000000024</v>
      </c>
      <c r="L15" s="41">
        <v>2700.7</v>
      </c>
      <c r="M15" s="41">
        <v>2600</v>
      </c>
      <c r="N15" s="4">
        <f t="shared" si="1"/>
        <v>1.0387307692307692</v>
      </c>
      <c r="O15" s="2">
        <v>3471</v>
      </c>
      <c r="P15" s="104">
        <v>0</v>
      </c>
      <c r="Q15" s="47">
        <v>0</v>
      </c>
      <c r="R15" s="52">
        <v>0</v>
      </c>
      <c r="S15" s="137">
        <v>0</v>
      </c>
      <c r="T15" s="138"/>
      <c r="U15" s="34">
        <f t="shared" si="2"/>
        <v>0</v>
      </c>
    </row>
    <row r="16" spans="1:21" ht="12.75">
      <c r="A16" s="12">
        <v>42326</v>
      </c>
      <c r="B16" s="47">
        <v>641.1</v>
      </c>
      <c r="C16" s="97">
        <v>27.1</v>
      </c>
      <c r="D16" s="75">
        <v>14.9</v>
      </c>
      <c r="E16" s="75">
        <v>230.5</v>
      </c>
      <c r="F16" s="101">
        <v>1209.4</v>
      </c>
      <c r="G16" s="75">
        <v>160.3</v>
      </c>
      <c r="H16" s="75">
        <v>28.4</v>
      </c>
      <c r="I16" s="75">
        <v>0.8</v>
      </c>
      <c r="J16" s="75">
        <v>0.75</v>
      </c>
      <c r="K16" s="41">
        <f t="shared" si="0"/>
        <v>48.44999999999981</v>
      </c>
      <c r="L16" s="47">
        <v>2361.7</v>
      </c>
      <c r="M16" s="55">
        <v>3400</v>
      </c>
      <c r="N16" s="4">
        <f>L16/M16</f>
        <v>0.6946176470588235</v>
      </c>
      <c r="O16" s="2">
        <v>3471</v>
      </c>
      <c r="P16" s="104">
        <v>0</v>
      </c>
      <c r="Q16" s="47">
        <v>25.8</v>
      </c>
      <c r="R16" s="52">
        <v>9.1</v>
      </c>
      <c r="S16" s="137">
        <v>0</v>
      </c>
      <c r="T16" s="138"/>
      <c r="U16" s="34">
        <f t="shared" si="2"/>
        <v>34.9</v>
      </c>
    </row>
    <row r="17" spans="1:21" ht="12.75">
      <c r="A17" s="12">
        <v>42327</v>
      </c>
      <c r="B17" s="41">
        <v>1347.3</v>
      </c>
      <c r="C17" s="96">
        <v>52.3</v>
      </c>
      <c r="D17" s="3">
        <v>6.1</v>
      </c>
      <c r="E17" s="3">
        <v>251.9</v>
      </c>
      <c r="F17" s="41">
        <v>1437.44</v>
      </c>
      <c r="G17" s="3">
        <v>502.6</v>
      </c>
      <c r="H17" s="3">
        <v>21.5</v>
      </c>
      <c r="I17" s="3">
        <v>0</v>
      </c>
      <c r="J17" s="3">
        <v>5.4</v>
      </c>
      <c r="K17" s="41">
        <f t="shared" si="0"/>
        <v>16.860000000000106</v>
      </c>
      <c r="L17" s="41">
        <v>3641.4</v>
      </c>
      <c r="M17" s="55">
        <v>1800</v>
      </c>
      <c r="N17" s="4">
        <f t="shared" si="1"/>
        <v>2.023</v>
      </c>
      <c r="O17" s="2">
        <v>3471</v>
      </c>
      <c r="P17" s="104">
        <v>0</v>
      </c>
      <c r="Q17" s="47">
        <v>0</v>
      </c>
      <c r="R17" s="52">
        <v>0</v>
      </c>
      <c r="S17" s="137">
        <v>0</v>
      </c>
      <c r="T17" s="138"/>
      <c r="U17" s="34">
        <f t="shared" si="2"/>
        <v>0</v>
      </c>
    </row>
    <row r="18" spans="1:21" ht="12.75">
      <c r="A18" s="12">
        <v>42328</v>
      </c>
      <c r="B18" s="41">
        <v>2647.24</v>
      </c>
      <c r="C18" s="96">
        <v>66.4</v>
      </c>
      <c r="D18" s="3">
        <v>14.3</v>
      </c>
      <c r="E18" s="3">
        <v>303.4</v>
      </c>
      <c r="F18" s="41">
        <v>406.7</v>
      </c>
      <c r="G18" s="3">
        <v>0</v>
      </c>
      <c r="H18" s="3">
        <v>17.4</v>
      </c>
      <c r="I18" s="3">
        <v>0</v>
      </c>
      <c r="J18" s="3">
        <v>15.2</v>
      </c>
      <c r="K18" s="41">
        <f t="shared" si="0"/>
        <v>29.960000000000232</v>
      </c>
      <c r="L18" s="41">
        <v>3500.6</v>
      </c>
      <c r="M18" s="41">
        <v>3500</v>
      </c>
      <c r="N18" s="4">
        <f t="shared" si="1"/>
        <v>1.0001714285714285</v>
      </c>
      <c r="O18" s="2">
        <v>3471</v>
      </c>
      <c r="P18" s="104">
        <v>0</v>
      </c>
      <c r="Q18" s="47">
        <v>0</v>
      </c>
      <c r="R18" s="53">
        <v>0</v>
      </c>
      <c r="S18" s="137">
        <v>0</v>
      </c>
      <c r="T18" s="138"/>
      <c r="U18" s="34">
        <f t="shared" si="2"/>
        <v>0</v>
      </c>
    </row>
    <row r="19" spans="1:21" ht="12.75">
      <c r="A19" s="12">
        <v>42331</v>
      </c>
      <c r="B19" s="41">
        <v>977.4</v>
      </c>
      <c r="C19" s="96">
        <v>52.8</v>
      </c>
      <c r="D19" s="3">
        <v>14.34</v>
      </c>
      <c r="E19" s="3">
        <v>344.7</v>
      </c>
      <c r="F19" s="41">
        <v>139.1</v>
      </c>
      <c r="G19" s="3">
        <v>0.1</v>
      </c>
      <c r="H19" s="3">
        <v>34.3</v>
      </c>
      <c r="I19" s="3">
        <v>0</v>
      </c>
      <c r="J19" s="3">
        <v>0.6</v>
      </c>
      <c r="K19" s="41">
        <f t="shared" si="0"/>
        <v>26.259999999999962</v>
      </c>
      <c r="L19" s="41">
        <v>1589.6</v>
      </c>
      <c r="M19" s="41">
        <v>3500</v>
      </c>
      <c r="N19" s="4">
        <f>L19/M19</f>
        <v>0.45417142857142856</v>
      </c>
      <c r="O19" s="2">
        <v>3471</v>
      </c>
      <c r="P19" s="104">
        <v>0</v>
      </c>
      <c r="Q19" s="47">
        <v>0</v>
      </c>
      <c r="R19" s="53">
        <v>0</v>
      </c>
      <c r="S19" s="137">
        <v>0</v>
      </c>
      <c r="T19" s="138"/>
      <c r="U19" s="34">
        <f t="shared" si="2"/>
        <v>0</v>
      </c>
    </row>
    <row r="20" spans="1:21" ht="12.75">
      <c r="A20" s="12">
        <v>42332</v>
      </c>
      <c r="B20" s="41">
        <v>1672.5</v>
      </c>
      <c r="C20" s="96">
        <v>977.3</v>
      </c>
      <c r="D20" s="3">
        <v>5</v>
      </c>
      <c r="E20" s="3">
        <v>539</v>
      </c>
      <c r="F20" s="41">
        <v>201.9</v>
      </c>
      <c r="G20" s="3">
        <v>0</v>
      </c>
      <c r="H20" s="3">
        <v>23.2</v>
      </c>
      <c r="I20" s="3">
        <v>0</v>
      </c>
      <c r="J20" s="3">
        <v>11.6</v>
      </c>
      <c r="K20" s="41">
        <f t="shared" si="0"/>
        <v>16.59999999999995</v>
      </c>
      <c r="L20" s="41">
        <v>3447.1</v>
      </c>
      <c r="M20" s="41">
        <v>2500</v>
      </c>
      <c r="N20" s="4">
        <f t="shared" si="1"/>
        <v>1.37884</v>
      </c>
      <c r="O20" s="2">
        <v>3471</v>
      </c>
      <c r="P20" s="104">
        <v>0</v>
      </c>
      <c r="Q20" s="47">
        <v>0</v>
      </c>
      <c r="R20" s="53">
        <v>0</v>
      </c>
      <c r="S20" s="137">
        <v>0</v>
      </c>
      <c r="T20" s="138"/>
      <c r="U20" s="34">
        <f t="shared" si="2"/>
        <v>0</v>
      </c>
    </row>
    <row r="21" spans="1:21" ht="12.75">
      <c r="A21" s="12">
        <v>42333</v>
      </c>
      <c r="B21" s="41">
        <v>436.1</v>
      </c>
      <c r="C21" s="96">
        <v>475.63</v>
      </c>
      <c r="D21" s="3">
        <v>2.2</v>
      </c>
      <c r="E21" s="41">
        <v>732.7</v>
      </c>
      <c r="F21" s="41">
        <v>389.5</v>
      </c>
      <c r="G21" s="3">
        <v>0</v>
      </c>
      <c r="H21" s="3">
        <v>26.2</v>
      </c>
      <c r="I21" s="3">
        <v>0</v>
      </c>
      <c r="J21" s="3">
        <v>0</v>
      </c>
      <c r="K21" s="41">
        <f t="shared" si="0"/>
        <v>64.3699999999997</v>
      </c>
      <c r="L21" s="41">
        <v>2126.7</v>
      </c>
      <c r="M21" s="41">
        <v>2700</v>
      </c>
      <c r="N21" s="4">
        <f t="shared" si="1"/>
        <v>0.7876666666666666</v>
      </c>
      <c r="O21" s="2">
        <v>3471</v>
      </c>
      <c r="P21" s="46">
        <v>26.2</v>
      </c>
      <c r="Q21" s="52">
        <v>0</v>
      </c>
      <c r="R21" s="53">
        <v>0.3</v>
      </c>
      <c r="S21" s="137">
        <v>0</v>
      </c>
      <c r="T21" s="138"/>
      <c r="U21" s="34">
        <f t="shared" si="2"/>
        <v>26.5</v>
      </c>
    </row>
    <row r="22" spans="1:21" ht="12.75">
      <c r="A22" s="12">
        <v>42334</v>
      </c>
      <c r="B22" s="41">
        <v>1619.9</v>
      </c>
      <c r="C22" s="96">
        <v>2664.33</v>
      </c>
      <c r="D22" s="3">
        <v>15.2</v>
      </c>
      <c r="E22" s="41">
        <v>1040.4</v>
      </c>
      <c r="F22" s="41">
        <v>113.8</v>
      </c>
      <c r="G22" s="3">
        <v>0</v>
      </c>
      <c r="H22" s="3">
        <v>20.7</v>
      </c>
      <c r="I22" s="3">
        <v>0</v>
      </c>
      <c r="J22" s="3">
        <v>3.3</v>
      </c>
      <c r="K22" s="41">
        <f t="shared" si="0"/>
        <v>44.569999999999666</v>
      </c>
      <c r="L22" s="41">
        <v>5522.2</v>
      </c>
      <c r="M22" s="41">
        <v>2800</v>
      </c>
      <c r="N22" s="4">
        <f t="shared" si="1"/>
        <v>1.9722142857142857</v>
      </c>
      <c r="O22" s="2">
        <v>3471</v>
      </c>
      <c r="P22" s="46">
        <v>78.6</v>
      </c>
      <c r="Q22" s="52">
        <v>0.1</v>
      </c>
      <c r="R22" s="53">
        <v>20.1</v>
      </c>
      <c r="S22" s="137">
        <v>0</v>
      </c>
      <c r="T22" s="138"/>
      <c r="U22" s="34">
        <f t="shared" si="2"/>
        <v>98.79999999999998</v>
      </c>
    </row>
    <row r="23" spans="1:21" ht="12.75">
      <c r="A23" s="12">
        <v>42335</v>
      </c>
      <c r="B23" s="41">
        <v>3426.2</v>
      </c>
      <c r="C23" s="96">
        <v>964.2</v>
      </c>
      <c r="D23" s="3">
        <v>28</v>
      </c>
      <c r="E23" s="41">
        <v>2249.9</v>
      </c>
      <c r="F23" s="41">
        <v>127.3</v>
      </c>
      <c r="G23" s="3">
        <v>-0.8</v>
      </c>
      <c r="H23" s="3">
        <v>30.5</v>
      </c>
      <c r="I23" s="3">
        <v>0</v>
      </c>
      <c r="J23" s="3">
        <v>6.6</v>
      </c>
      <c r="K23" s="41">
        <f t="shared" si="0"/>
        <v>20.400000000000453</v>
      </c>
      <c r="L23" s="41">
        <v>6852.3</v>
      </c>
      <c r="M23" s="41">
        <v>7000</v>
      </c>
      <c r="N23" s="4">
        <f t="shared" si="1"/>
        <v>0.9789</v>
      </c>
      <c r="O23" s="2">
        <v>3471</v>
      </c>
      <c r="P23" s="46">
        <v>0</v>
      </c>
      <c r="Q23" s="52">
        <v>0</v>
      </c>
      <c r="R23" s="53">
        <v>0</v>
      </c>
      <c r="S23" s="137">
        <v>0</v>
      </c>
      <c r="T23" s="138"/>
      <c r="U23" s="34">
        <f t="shared" si="2"/>
        <v>0</v>
      </c>
    </row>
    <row r="24" spans="1:21" ht="13.5" thickBot="1">
      <c r="A24" s="12">
        <v>42338</v>
      </c>
      <c r="B24" s="41">
        <v>2980.3</v>
      </c>
      <c r="C24" s="96">
        <v>1405.6</v>
      </c>
      <c r="D24" s="3">
        <v>5.5</v>
      </c>
      <c r="E24" s="3">
        <v>1295</v>
      </c>
      <c r="F24" s="41">
        <v>155.1</v>
      </c>
      <c r="G24" s="3">
        <v>0</v>
      </c>
      <c r="H24" s="3">
        <v>29.9</v>
      </c>
      <c r="I24" s="3">
        <v>0</v>
      </c>
      <c r="J24" s="3">
        <v>0</v>
      </c>
      <c r="K24" s="41">
        <f t="shared" si="0"/>
        <v>34.4000000000001</v>
      </c>
      <c r="L24" s="41">
        <v>5905.8</v>
      </c>
      <c r="M24" s="41">
        <v>4222.7</v>
      </c>
      <c r="N24" s="4">
        <f t="shared" si="1"/>
        <v>1.398583844459706</v>
      </c>
      <c r="O24" s="2">
        <v>3471</v>
      </c>
      <c r="P24" s="46">
        <v>0</v>
      </c>
      <c r="Q24" s="52">
        <v>0</v>
      </c>
      <c r="R24" s="53">
        <v>0.1</v>
      </c>
      <c r="S24" s="137">
        <v>130.5</v>
      </c>
      <c r="T24" s="138"/>
      <c r="U24" s="34">
        <f t="shared" si="2"/>
        <v>130.6</v>
      </c>
    </row>
    <row r="25" spans="1:21" ht="13.5" thickBot="1">
      <c r="A25" s="38" t="s">
        <v>30</v>
      </c>
      <c r="B25" s="99">
        <f aca="true" t="shared" si="3" ref="B25:M25">SUM(B4:B24)</f>
        <v>32948.71</v>
      </c>
      <c r="C25" s="99">
        <f t="shared" si="3"/>
        <v>7053.859999999999</v>
      </c>
      <c r="D25" s="99">
        <f t="shared" si="3"/>
        <v>227.54</v>
      </c>
      <c r="E25" s="99">
        <f t="shared" si="3"/>
        <v>8592.77</v>
      </c>
      <c r="F25" s="99">
        <f t="shared" si="3"/>
        <v>15939.68</v>
      </c>
      <c r="G25" s="99">
        <f t="shared" si="3"/>
        <v>1178.5800000000002</v>
      </c>
      <c r="H25" s="99">
        <f t="shared" si="3"/>
        <v>573.8299999999999</v>
      </c>
      <c r="I25" s="100">
        <f>SUM(I4:I24)</f>
        <v>688</v>
      </c>
      <c r="J25" s="100">
        <f t="shared" si="3"/>
        <v>202.69</v>
      </c>
      <c r="K25" s="42">
        <f t="shared" si="3"/>
        <v>5485.479999999999</v>
      </c>
      <c r="L25" s="42">
        <f t="shared" si="3"/>
        <v>72891.13999999998</v>
      </c>
      <c r="M25" s="42">
        <f t="shared" si="3"/>
        <v>63972.7</v>
      </c>
      <c r="N25" s="14">
        <f t="shared" si="1"/>
        <v>1.1394100921174186</v>
      </c>
      <c r="O25" s="2"/>
      <c r="P25" s="89">
        <f>SUM(P4:P24)</f>
        <v>1000.9000000000001</v>
      </c>
      <c r="Q25" s="89">
        <f>SUM(Q4:Q24)</f>
        <v>25.900000000000002</v>
      </c>
      <c r="R25" s="89">
        <f>SUM(R4:R24)</f>
        <v>229.29999999999998</v>
      </c>
      <c r="S25" s="135">
        <f>SUM(S4:S24)</f>
        <v>1130.1</v>
      </c>
      <c r="T25" s="136"/>
      <c r="U25" s="89">
        <f>P25+Q25+S25+R25+T25</f>
        <v>2386.2000000000003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37</v>
      </c>
      <c r="Q28" s="117"/>
      <c r="R28" s="117"/>
      <c r="S28" s="117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>
        <v>42339</v>
      </c>
      <c r="Q30" s="120">
        <f>'[1]листопад'!$D$83</f>
        <v>0.24</v>
      </c>
      <c r="R30" s="120"/>
      <c r="S30" s="120"/>
      <c r="T30" s="90"/>
      <c r="U30" s="90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0"/>
      <c r="Q31" s="120"/>
      <c r="R31" s="120"/>
      <c r="S31" s="120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4" t="s">
        <v>69</v>
      </c>
      <c r="R33" s="115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3" t="s">
        <v>47</v>
      </c>
      <c r="R34" s="113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 t="s">
        <v>32</v>
      </c>
      <c r="Q38" s="117"/>
      <c r="R38" s="117"/>
      <c r="S38" s="117"/>
      <c r="T38" s="84"/>
      <c r="U38" s="84"/>
    </row>
    <row r="39" spans="1:21" ht="1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8" t="s">
        <v>33</v>
      </c>
      <c r="Q39" s="118"/>
      <c r="R39" s="118"/>
      <c r="S39" s="118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>
        <v>42339</v>
      </c>
      <c r="Q40" s="116">
        <v>124884.17262</v>
      </c>
      <c r="R40" s="116"/>
      <c r="S40" s="11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0"/>
      <c r="Q41" s="116"/>
      <c r="R41" s="116"/>
      <c r="S41" s="11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sheetProtection/>
  <mergeCells count="37">
    <mergeCell ref="A1:N1"/>
    <mergeCell ref="P1:U1"/>
    <mergeCell ref="A2:N2"/>
    <mergeCell ref="P2:U2"/>
    <mergeCell ref="S7:T7"/>
    <mergeCell ref="S8:T8"/>
    <mergeCell ref="S9:T9"/>
    <mergeCell ref="S10:T10"/>
    <mergeCell ref="S3:T3"/>
    <mergeCell ref="S4:T4"/>
    <mergeCell ref="S5:T5"/>
    <mergeCell ref="S6:T6"/>
    <mergeCell ref="S15:T15"/>
    <mergeCell ref="S16:T16"/>
    <mergeCell ref="S17:T17"/>
    <mergeCell ref="S18:T18"/>
    <mergeCell ref="S11:T11"/>
    <mergeCell ref="S12:T12"/>
    <mergeCell ref="S13:T13"/>
    <mergeCell ref="S14:T14"/>
    <mergeCell ref="S23:T23"/>
    <mergeCell ref="S24:T24"/>
    <mergeCell ref="S25:T25"/>
    <mergeCell ref="P28:S28"/>
    <mergeCell ref="S19:T19"/>
    <mergeCell ref="S20:T20"/>
    <mergeCell ref="S21:T21"/>
    <mergeCell ref="S22:T22"/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46" sqref="P46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1" t="s">
        <v>119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124" t="s">
        <v>121</v>
      </c>
      <c r="Q1" s="125"/>
      <c r="R1" s="125"/>
      <c r="S1" s="125"/>
      <c r="T1" s="125"/>
      <c r="U1" s="126"/>
    </row>
    <row r="2" spans="1:21" ht="15" thickBot="1">
      <c r="A2" s="127" t="s">
        <v>123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"/>
      <c r="P2" s="130" t="s">
        <v>124</v>
      </c>
      <c r="Q2" s="131"/>
      <c r="R2" s="131"/>
      <c r="S2" s="131"/>
      <c r="T2" s="131"/>
      <c r="U2" s="132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120</v>
      </c>
      <c r="M3" s="103" t="s">
        <v>85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9" t="s">
        <v>58</v>
      </c>
      <c r="T3" s="140"/>
      <c r="U3" s="30" t="s">
        <v>29</v>
      </c>
    </row>
    <row r="4" spans="1:21" ht="12.75">
      <c r="A4" s="12">
        <v>42339</v>
      </c>
      <c r="B4" s="41">
        <v>730.1</v>
      </c>
      <c r="C4" s="60">
        <v>-518.1</v>
      </c>
      <c r="D4" s="47">
        <v>19</v>
      </c>
      <c r="E4" s="41">
        <v>89.8</v>
      </c>
      <c r="F4" s="45">
        <v>233.3</v>
      </c>
      <c r="G4" s="3">
        <v>0</v>
      </c>
      <c r="H4" s="3">
        <v>13.6</v>
      </c>
      <c r="I4" s="3">
        <v>0</v>
      </c>
      <c r="J4" s="3">
        <v>3.8</v>
      </c>
      <c r="K4" s="41">
        <f aca="true" t="shared" si="0" ref="K4:K26">L4-B4-C4-D4-E4-F4-G4-H4-I4-J4</f>
        <v>4208.099999999999</v>
      </c>
      <c r="L4" s="41">
        <v>4779.6</v>
      </c>
      <c r="M4" s="41">
        <v>4700</v>
      </c>
      <c r="N4" s="4">
        <f aca="true" t="shared" si="1" ref="N4:N27">L4/M4</f>
        <v>1.016936170212766</v>
      </c>
      <c r="O4" s="2">
        <f>AVERAGE(L4:L21)</f>
        <v>2637.5605555555553</v>
      </c>
      <c r="P4" s="43">
        <v>0</v>
      </c>
      <c r="Q4" s="44">
        <v>0</v>
      </c>
      <c r="R4" s="45">
        <v>0</v>
      </c>
      <c r="S4" s="141">
        <v>999.6</v>
      </c>
      <c r="T4" s="142"/>
      <c r="U4" s="34">
        <f>P4+Q4+S4+R4+T4</f>
        <v>999.6</v>
      </c>
    </row>
    <row r="5" spans="1:21" ht="12.75">
      <c r="A5" s="12">
        <v>42340</v>
      </c>
      <c r="B5" s="41">
        <v>280.7</v>
      </c>
      <c r="C5" s="60">
        <v>6.6</v>
      </c>
      <c r="D5" s="47">
        <v>4.4</v>
      </c>
      <c r="E5" s="41">
        <v>68.8</v>
      </c>
      <c r="F5" s="48">
        <v>133.5</v>
      </c>
      <c r="G5" s="3">
        <v>0</v>
      </c>
      <c r="H5" s="3">
        <v>24.95</v>
      </c>
      <c r="I5" s="3">
        <v>0</v>
      </c>
      <c r="J5" s="3">
        <v>0.6</v>
      </c>
      <c r="K5" s="41">
        <f t="shared" si="0"/>
        <v>56.949999999999996</v>
      </c>
      <c r="L5" s="41">
        <v>576.5</v>
      </c>
      <c r="M5" s="41">
        <v>700</v>
      </c>
      <c r="N5" s="4">
        <f t="shared" si="1"/>
        <v>0.8235714285714286</v>
      </c>
      <c r="O5" s="2">
        <v>2637.6</v>
      </c>
      <c r="P5" s="104">
        <v>0</v>
      </c>
      <c r="Q5" s="47">
        <v>0</v>
      </c>
      <c r="R5" s="53">
        <v>0</v>
      </c>
      <c r="S5" s="137">
        <v>0</v>
      </c>
      <c r="T5" s="138"/>
      <c r="U5" s="34">
        <f aca="true" t="shared" si="2" ref="U5:U26">P5+Q5+S5+R5+T5</f>
        <v>0</v>
      </c>
    </row>
    <row r="6" spans="1:21" ht="12.75">
      <c r="A6" s="12">
        <v>42341</v>
      </c>
      <c r="B6" s="41">
        <v>1474.6</v>
      </c>
      <c r="C6" s="60">
        <v>12.2</v>
      </c>
      <c r="D6" s="50">
        <v>24.9</v>
      </c>
      <c r="E6" s="41">
        <v>210.6</v>
      </c>
      <c r="F6" s="51">
        <v>252.8</v>
      </c>
      <c r="G6" s="3">
        <v>0</v>
      </c>
      <c r="H6" s="3">
        <v>15.4</v>
      </c>
      <c r="I6" s="3">
        <v>691.5</v>
      </c>
      <c r="J6" s="3">
        <v>5.9</v>
      </c>
      <c r="K6" s="41">
        <f t="shared" si="0"/>
        <v>23.599999999999888</v>
      </c>
      <c r="L6" s="41">
        <v>2711.5</v>
      </c>
      <c r="M6" s="41">
        <v>2800</v>
      </c>
      <c r="N6" s="4">
        <f t="shared" si="1"/>
        <v>0.9683928571428572</v>
      </c>
      <c r="O6" s="2">
        <v>2637.6</v>
      </c>
      <c r="P6" s="105">
        <v>96.3</v>
      </c>
      <c r="Q6" s="50">
        <v>0</v>
      </c>
      <c r="R6" s="106">
        <v>0</v>
      </c>
      <c r="S6" s="143">
        <v>0</v>
      </c>
      <c r="T6" s="144"/>
      <c r="U6" s="34">
        <f t="shared" si="2"/>
        <v>96.3</v>
      </c>
    </row>
    <row r="7" spans="1:21" ht="12.75">
      <c r="A7" s="12">
        <v>42342</v>
      </c>
      <c r="B7" s="41">
        <v>2452.7</v>
      </c>
      <c r="C7" s="60">
        <v>1.96</v>
      </c>
      <c r="D7" s="47">
        <v>2</v>
      </c>
      <c r="E7" s="41">
        <v>144.7</v>
      </c>
      <c r="F7" s="48">
        <v>320.2</v>
      </c>
      <c r="G7" s="3">
        <v>0</v>
      </c>
      <c r="H7" s="3">
        <v>17.8</v>
      </c>
      <c r="I7" s="3">
        <v>0</v>
      </c>
      <c r="J7" s="3">
        <v>14.9</v>
      </c>
      <c r="K7" s="41">
        <f t="shared" si="0"/>
        <v>38.540000000000354</v>
      </c>
      <c r="L7" s="41">
        <v>2992.8</v>
      </c>
      <c r="M7" s="41">
        <v>3000</v>
      </c>
      <c r="N7" s="4">
        <f t="shared" si="1"/>
        <v>0.9976</v>
      </c>
      <c r="O7" s="2">
        <v>2637.6</v>
      </c>
      <c r="P7" s="104">
        <v>0</v>
      </c>
      <c r="Q7" s="47">
        <v>0</v>
      </c>
      <c r="R7" s="53">
        <v>0</v>
      </c>
      <c r="S7" s="137">
        <v>0</v>
      </c>
      <c r="T7" s="138"/>
      <c r="U7" s="34">
        <f t="shared" si="2"/>
        <v>0</v>
      </c>
    </row>
    <row r="8" spans="1:21" ht="12.75">
      <c r="A8" s="12">
        <v>42345</v>
      </c>
      <c r="B8" s="41">
        <v>4825.5</v>
      </c>
      <c r="C8" s="96">
        <v>11.6</v>
      </c>
      <c r="D8" s="3">
        <v>0.1</v>
      </c>
      <c r="E8" s="3">
        <v>100.3</v>
      </c>
      <c r="F8" s="41">
        <v>302.2</v>
      </c>
      <c r="G8" s="3">
        <v>0.1</v>
      </c>
      <c r="H8" s="3">
        <v>28.1</v>
      </c>
      <c r="I8" s="3">
        <v>0</v>
      </c>
      <c r="J8" s="3">
        <v>20.3</v>
      </c>
      <c r="K8" s="41">
        <f t="shared" si="0"/>
        <v>34.69999999999959</v>
      </c>
      <c r="L8" s="41">
        <v>5322.9</v>
      </c>
      <c r="M8" s="41">
        <v>5200</v>
      </c>
      <c r="N8" s="4">
        <f t="shared" si="1"/>
        <v>1.0236346153846154</v>
      </c>
      <c r="O8" s="2">
        <v>2637.6</v>
      </c>
      <c r="P8" s="104">
        <v>19.3</v>
      </c>
      <c r="Q8" s="47">
        <v>0</v>
      </c>
      <c r="R8" s="53">
        <v>0</v>
      </c>
      <c r="S8" s="137">
        <v>0</v>
      </c>
      <c r="T8" s="138"/>
      <c r="U8" s="34">
        <f t="shared" si="2"/>
        <v>19.3</v>
      </c>
    </row>
    <row r="9" spans="1:21" ht="12.75">
      <c r="A9" s="12">
        <v>42346</v>
      </c>
      <c r="B9" s="41">
        <v>873.9</v>
      </c>
      <c r="C9" s="96">
        <v>4.22</v>
      </c>
      <c r="D9" s="3">
        <v>8.66</v>
      </c>
      <c r="E9" s="3">
        <v>76.27</v>
      </c>
      <c r="F9" s="41">
        <v>352.16</v>
      </c>
      <c r="G9" s="3">
        <v>0.03</v>
      </c>
      <c r="H9" s="3">
        <v>19.82</v>
      </c>
      <c r="I9" s="3">
        <v>0</v>
      </c>
      <c r="J9" s="3">
        <v>50.7</v>
      </c>
      <c r="K9" s="41">
        <f t="shared" si="0"/>
        <v>23.05999999999996</v>
      </c>
      <c r="L9" s="41">
        <v>1408.82</v>
      </c>
      <c r="M9" s="41">
        <v>1600</v>
      </c>
      <c r="N9" s="4">
        <f t="shared" si="1"/>
        <v>0.8805124999999999</v>
      </c>
      <c r="O9" s="2">
        <v>2637.6</v>
      </c>
      <c r="P9" s="104">
        <v>0</v>
      </c>
      <c r="Q9" s="47">
        <v>0</v>
      </c>
      <c r="R9" s="52">
        <v>0</v>
      </c>
      <c r="S9" s="137">
        <v>0</v>
      </c>
      <c r="T9" s="138"/>
      <c r="U9" s="34">
        <f t="shared" si="2"/>
        <v>0</v>
      </c>
    </row>
    <row r="10" spans="1:21" ht="12.75">
      <c r="A10" s="12">
        <v>42347</v>
      </c>
      <c r="B10" s="41">
        <v>301.1</v>
      </c>
      <c r="C10" s="96">
        <v>25.9</v>
      </c>
      <c r="D10" s="3">
        <v>13.4</v>
      </c>
      <c r="E10" s="3">
        <v>136.8</v>
      </c>
      <c r="F10" s="41">
        <v>142.2</v>
      </c>
      <c r="G10" s="3">
        <v>0.5</v>
      </c>
      <c r="H10" s="3">
        <v>30.7</v>
      </c>
      <c r="I10" s="3">
        <v>0</v>
      </c>
      <c r="J10" s="3">
        <v>45.1</v>
      </c>
      <c r="K10" s="41">
        <f t="shared" si="0"/>
        <v>294.0999999999999</v>
      </c>
      <c r="L10" s="41">
        <v>989.8</v>
      </c>
      <c r="M10" s="55">
        <v>1700</v>
      </c>
      <c r="N10" s="4">
        <f t="shared" si="1"/>
        <v>0.5822352941176471</v>
      </c>
      <c r="O10" s="2">
        <v>2637.6</v>
      </c>
      <c r="P10" s="104">
        <v>0</v>
      </c>
      <c r="Q10" s="47">
        <v>0</v>
      </c>
      <c r="R10" s="53">
        <v>0</v>
      </c>
      <c r="S10" s="137">
        <v>0</v>
      </c>
      <c r="T10" s="138"/>
      <c r="U10" s="34">
        <f t="shared" si="2"/>
        <v>0</v>
      </c>
    </row>
    <row r="11" spans="1:21" ht="12.75">
      <c r="A11" s="12">
        <v>42348</v>
      </c>
      <c r="B11" s="41">
        <v>329.9</v>
      </c>
      <c r="C11" s="96">
        <v>5.3</v>
      </c>
      <c r="D11" s="3">
        <v>4.5</v>
      </c>
      <c r="E11" s="3">
        <v>98.7</v>
      </c>
      <c r="F11" s="41">
        <v>174.14</v>
      </c>
      <c r="G11" s="3">
        <v>0.16</v>
      </c>
      <c r="H11" s="3">
        <v>24.3</v>
      </c>
      <c r="I11" s="3">
        <v>0</v>
      </c>
      <c r="J11" s="3">
        <v>5.3</v>
      </c>
      <c r="K11" s="41">
        <f t="shared" si="0"/>
        <v>67.70000000000005</v>
      </c>
      <c r="L11" s="41">
        <v>710</v>
      </c>
      <c r="M11" s="41">
        <v>1450</v>
      </c>
      <c r="N11" s="4">
        <f t="shared" si="1"/>
        <v>0.4896551724137931</v>
      </c>
      <c r="O11" s="2">
        <v>2637.6</v>
      </c>
      <c r="P11" s="104">
        <v>0</v>
      </c>
      <c r="Q11" s="47">
        <v>0</v>
      </c>
      <c r="R11" s="53">
        <v>0</v>
      </c>
      <c r="S11" s="137">
        <v>0</v>
      </c>
      <c r="T11" s="138"/>
      <c r="U11" s="34">
        <f t="shared" si="2"/>
        <v>0</v>
      </c>
    </row>
    <row r="12" spans="1:21" ht="12.75">
      <c r="A12" s="12">
        <v>42349</v>
      </c>
      <c r="B12" s="41">
        <v>1532</v>
      </c>
      <c r="C12" s="96">
        <v>17.2</v>
      </c>
      <c r="D12" s="3">
        <v>6.7</v>
      </c>
      <c r="E12" s="3">
        <v>114.2</v>
      </c>
      <c r="F12" s="41">
        <v>127.44</v>
      </c>
      <c r="G12" s="3">
        <v>0.3</v>
      </c>
      <c r="H12" s="3">
        <v>16.2</v>
      </c>
      <c r="I12" s="3">
        <v>0</v>
      </c>
      <c r="J12" s="3">
        <v>0.4</v>
      </c>
      <c r="K12" s="41">
        <f t="shared" si="0"/>
        <v>72.15999999999994</v>
      </c>
      <c r="L12" s="41">
        <v>1886.6</v>
      </c>
      <c r="M12" s="41">
        <v>1850</v>
      </c>
      <c r="N12" s="4">
        <f t="shared" si="1"/>
        <v>1.0197837837837838</v>
      </c>
      <c r="O12" s="2">
        <v>2637.6</v>
      </c>
      <c r="P12" s="104">
        <v>0</v>
      </c>
      <c r="Q12" s="47">
        <v>0</v>
      </c>
      <c r="R12" s="53">
        <v>1.3</v>
      </c>
      <c r="S12" s="137">
        <v>0</v>
      </c>
      <c r="T12" s="138"/>
      <c r="U12" s="34">
        <f t="shared" si="2"/>
        <v>1.3</v>
      </c>
    </row>
    <row r="13" spans="1:21" ht="12.75">
      <c r="A13" s="12">
        <v>42352</v>
      </c>
      <c r="B13" s="41">
        <v>1082.5</v>
      </c>
      <c r="C13" s="96">
        <v>19.8</v>
      </c>
      <c r="D13" s="3">
        <v>20.8</v>
      </c>
      <c r="E13" s="3">
        <v>194</v>
      </c>
      <c r="F13" s="41">
        <v>352.54</v>
      </c>
      <c r="G13" s="3">
        <v>0</v>
      </c>
      <c r="H13" s="3">
        <v>36.7</v>
      </c>
      <c r="I13" s="3">
        <v>0</v>
      </c>
      <c r="J13" s="3">
        <v>0.2</v>
      </c>
      <c r="K13" s="41">
        <f t="shared" si="0"/>
        <v>79.40000000000012</v>
      </c>
      <c r="L13" s="41">
        <v>1785.94</v>
      </c>
      <c r="M13" s="41">
        <v>2500</v>
      </c>
      <c r="N13" s="4">
        <f t="shared" si="1"/>
        <v>0.714376</v>
      </c>
      <c r="O13" s="2">
        <v>2637.6</v>
      </c>
      <c r="P13" s="104">
        <v>0</v>
      </c>
      <c r="Q13" s="47">
        <v>0</v>
      </c>
      <c r="R13" s="53">
        <v>0</v>
      </c>
      <c r="S13" s="137">
        <v>0</v>
      </c>
      <c r="T13" s="138"/>
      <c r="U13" s="34">
        <f t="shared" si="2"/>
        <v>0</v>
      </c>
    </row>
    <row r="14" spans="1:21" ht="12.75">
      <c r="A14" s="12">
        <v>42353</v>
      </c>
      <c r="B14" s="41">
        <v>3009</v>
      </c>
      <c r="C14" s="96">
        <v>27.7</v>
      </c>
      <c r="D14" s="3">
        <v>2.5</v>
      </c>
      <c r="E14" s="3">
        <v>241.9</v>
      </c>
      <c r="F14" s="41">
        <v>241.3</v>
      </c>
      <c r="G14" s="3">
        <v>0.1</v>
      </c>
      <c r="H14" s="3">
        <v>19.3</v>
      </c>
      <c r="I14" s="3">
        <v>0</v>
      </c>
      <c r="J14" s="3">
        <v>2.3</v>
      </c>
      <c r="K14" s="41">
        <f t="shared" si="0"/>
        <v>57.20000000000016</v>
      </c>
      <c r="L14" s="41">
        <v>3601.3</v>
      </c>
      <c r="M14" s="41">
        <v>3700</v>
      </c>
      <c r="N14" s="4">
        <f t="shared" si="1"/>
        <v>0.9733243243243244</v>
      </c>
      <c r="O14" s="2">
        <v>2637.6</v>
      </c>
      <c r="P14" s="104">
        <v>22.7</v>
      </c>
      <c r="Q14" s="47">
        <v>0</v>
      </c>
      <c r="R14" s="52">
        <v>0</v>
      </c>
      <c r="S14" s="137">
        <v>0</v>
      </c>
      <c r="T14" s="138"/>
      <c r="U14" s="34">
        <f t="shared" si="2"/>
        <v>22.7</v>
      </c>
    </row>
    <row r="15" spans="1:21" ht="12.75">
      <c r="A15" s="12">
        <v>42354</v>
      </c>
      <c r="B15" s="41">
        <v>1402.8</v>
      </c>
      <c r="C15" s="96">
        <v>16.8</v>
      </c>
      <c r="D15" s="3">
        <v>4</v>
      </c>
      <c r="E15" s="3">
        <v>260.8</v>
      </c>
      <c r="F15" s="41">
        <v>216</v>
      </c>
      <c r="G15" s="3">
        <v>0</v>
      </c>
      <c r="H15" s="3">
        <v>23.3</v>
      </c>
      <c r="I15" s="3">
        <v>0</v>
      </c>
      <c r="J15" s="3">
        <v>8</v>
      </c>
      <c r="K15" s="41">
        <f t="shared" si="0"/>
        <v>77.50000000000013</v>
      </c>
      <c r="L15" s="41">
        <v>2009.2</v>
      </c>
      <c r="M15" s="41">
        <v>2100</v>
      </c>
      <c r="N15" s="4">
        <f t="shared" si="1"/>
        <v>0.9567619047619048</v>
      </c>
      <c r="O15" s="2">
        <v>2637.6</v>
      </c>
      <c r="P15" s="104">
        <v>0</v>
      </c>
      <c r="Q15" s="47">
        <v>0</v>
      </c>
      <c r="R15" s="52">
        <v>0</v>
      </c>
      <c r="S15" s="137">
        <v>0</v>
      </c>
      <c r="T15" s="138"/>
      <c r="U15" s="34">
        <f t="shared" si="2"/>
        <v>0</v>
      </c>
    </row>
    <row r="16" spans="1:21" ht="12.75">
      <c r="A16" s="12">
        <v>42355</v>
      </c>
      <c r="B16" s="47">
        <v>1333.8</v>
      </c>
      <c r="C16" s="68">
        <v>147.3</v>
      </c>
      <c r="D16" s="75">
        <v>13.1</v>
      </c>
      <c r="E16" s="75">
        <v>112.2</v>
      </c>
      <c r="F16" s="101">
        <v>256.4</v>
      </c>
      <c r="G16" s="75">
        <v>0</v>
      </c>
      <c r="H16" s="75">
        <v>15.4</v>
      </c>
      <c r="I16" s="75">
        <v>0</v>
      </c>
      <c r="J16" s="75">
        <v>0</v>
      </c>
      <c r="K16" s="41">
        <f t="shared" si="0"/>
        <v>30.1</v>
      </c>
      <c r="L16" s="47">
        <v>1908.3</v>
      </c>
      <c r="M16" s="55">
        <v>2000</v>
      </c>
      <c r="N16" s="4">
        <f>L16/M16</f>
        <v>0.9541499999999999</v>
      </c>
      <c r="O16" s="2">
        <v>2637.6</v>
      </c>
      <c r="P16" s="104">
        <v>0</v>
      </c>
      <c r="Q16" s="47">
        <v>0</v>
      </c>
      <c r="R16" s="52">
        <v>0</v>
      </c>
      <c r="S16" s="137">
        <v>0</v>
      </c>
      <c r="T16" s="138"/>
      <c r="U16" s="34">
        <f t="shared" si="2"/>
        <v>0</v>
      </c>
    </row>
    <row r="17" spans="1:21" ht="12.75">
      <c r="A17" s="12">
        <v>42356</v>
      </c>
      <c r="B17" s="41">
        <v>1870.5</v>
      </c>
      <c r="C17" s="96">
        <v>78.1</v>
      </c>
      <c r="D17" s="3">
        <v>34.6</v>
      </c>
      <c r="E17" s="3">
        <v>223.5</v>
      </c>
      <c r="F17" s="41">
        <v>436.1</v>
      </c>
      <c r="G17" s="3">
        <v>0.3</v>
      </c>
      <c r="H17" s="3">
        <v>25.3</v>
      </c>
      <c r="I17" s="3">
        <v>0</v>
      </c>
      <c r="J17" s="3">
        <v>34.6</v>
      </c>
      <c r="K17" s="41">
        <f t="shared" si="0"/>
        <v>2277.6499999999996</v>
      </c>
      <c r="L17" s="41">
        <v>4980.65</v>
      </c>
      <c r="M17" s="55">
        <v>5000</v>
      </c>
      <c r="N17" s="4">
        <f t="shared" si="1"/>
        <v>0.99613</v>
      </c>
      <c r="O17" s="2">
        <v>2637.6</v>
      </c>
      <c r="P17" s="104">
        <v>0</v>
      </c>
      <c r="Q17" s="47">
        <v>0</v>
      </c>
      <c r="R17" s="52">
        <v>0</v>
      </c>
      <c r="S17" s="137">
        <v>-1706.4</v>
      </c>
      <c r="T17" s="138"/>
      <c r="U17" s="34">
        <f t="shared" si="2"/>
        <v>-1706.4</v>
      </c>
    </row>
    <row r="18" spans="1:21" ht="12.75">
      <c r="A18" s="12">
        <v>42359</v>
      </c>
      <c r="B18" s="41">
        <v>1394.3</v>
      </c>
      <c r="C18" s="96">
        <v>19</v>
      </c>
      <c r="D18" s="3">
        <v>42.1</v>
      </c>
      <c r="E18" s="3">
        <v>234.1</v>
      </c>
      <c r="F18" s="41">
        <v>197.8</v>
      </c>
      <c r="G18" s="3">
        <v>0</v>
      </c>
      <c r="H18" s="3">
        <v>30.5</v>
      </c>
      <c r="I18" s="3">
        <v>0</v>
      </c>
      <c r="J18" s="3">
        <v>2.6</v>
      </c>
      <c r="K18" s="41">
        <f t="shared" si="0"/>
        <v>33.39999999999994</v>
      </c>
      <c r="L18" s="41">
        <v>1953.8</v>
      </c>
      <c r="M18" s="41">
        <v>2820</v>
      </c>
      <c r="N18" s="4">
        <f t="shared" si="1"/>
        <v>0.6928368794326241</v>
      </c>
      <c r="O18" s="2">
        <v>2637.6</v>
      </c>
      <c r="P18" s="104">
        <v>2.2</v>
      </c>
      <c r="Q18" s="47">
        <v>0</v>
      </c>
      <c r="R18" s="53">
        <v>0</v>
      </c>
      <c r="S18" s="137">
        <v>0</v>
      </c>
      <c r="T18" s="138"/>
      <c r="U18" s="34">
        <f t="shared" si="2"/>
        <v>2.2</v>
      </c>
    </row>
    <row r="19" spans="1:21" ht="12.75">
      <c r="A19" s="12">
        <v>42360</v>
      </c>
      <c r="B19" s="41">
        <v>1899.1</v>
      </c>
      <c r="C19" s="96">
        <v>43.8</v>
      </c>
      <c r="D19" s="3">
        <v>7.3</v>
      </c>
      <c r="E19" s="3">
        <v>537.3</v>
      </c>
      <c r="F19" s="41">
        <v>363.45</v>
      </c>
      <c r="G19" s="3">
        <v>0</v>
      </c>
      <c r="H19" s="3">
        <v>15.7</v>
      </c>
      <c r="I19" s="3">
        <v>0</v>
      </c>
      <c r="J19" s="3">
        <v>0</v>
      </c>
      <c r="K19" s="41">
        <f t="shared" si="0"/>
        <v>64.95000000000014</v>
      </c>
      <c r="L19" s="41">
        <v>2931.6</v>
      </c>
      <c r="M19" s="41">
        <v>3100</v>
      </c>
      <c r="N19" s="4">
        <f>L19/M19</f>
        <v>0.9456774193548387</v>
      </c>
      <c r="O19" s="2">
        <v>2637.6</v>
      </c>
      <c r="P19" s="104">
        <v>0</v>
      </c>
      <c r="Q19" s="47">
        <v>0</v>
      </c>
      <c r="R19" s="53">
        <v>0</v>
      </c>
      <c r="S19" s="137">
        <v>0</v>
      </c>
      <c r="T19" s="138"/>
      <c r="U19" s="34">
        <f t="shared" si="2"/>
        <v>0</v>
      </c>
    </row>
    <row r="20" spans="1:21" ht="12.75">
      <c r="A20" s="12">
        <v>42361</v>
      </c>
      <c r="B20" s="41">
        <v>1945.8</v>
      </c>
      <c r="C20" s="96">
        <v>81.3</v>
      </c>
      <c r="D20" s="3">
        <v>11.8</v>
      </c>
      <c r="E20" s="3">
        <v>520.4</v>
      </c>
      <c r="F20" s="41">
        <v>88</v>
      </c>
      <c r="G20" s="3">
        <v>0</v>
      </c>
      <c r="H20" s="3">
        <v>6.5</v>
      </c>
      <c r="I20" s="3">
        <v>0</v>
      </c>
      <c r="J20" s="3">
        <v>0</v>
      </c>
      <c r="K20" s="41">
        <f t="shared" si="0"/>
        <v>51.640000000000214</v>
      </c>
      <c r="L20" s="41">
        <v>2705.44</v>
      </c>
      <c r="M20" s="41">
        <v>2100</v>
      </c>
      <c r="N20" s="4">
        <f t="shared" si="1"/>
        <v>1.2883047619047618</v>
      </c>
      <c r="O20" s="2">
        <v>2637.6</v>
      </c>
      <c r="P20" s="104">
        <v>0</v>
      </c>
      <c r="Q20" s="47">
        <v>0</v>
      </c>
      <c r="R20" s="53">
        <v>0</v>
      </c>
      <c r="S20" s="137">
        <v>0</v>
      </c>
      <c r="T20" s="138"/>
      <c r="U20" s="34">
        <f t="shared" si="2"/>
        <v>0</v>
      </c>
    </row>
    <row r="21" spans="1:21" ht="12.75">
      <c r="A21" s="12">
        <v>42362</v>
      </c>
      <c r="B21" s="41">
        <v>1398.9</v>
      </c>
      <c r="C21" s="96">
        <v>2135</v>
      </c>
      <c r="D21" s="3">
        <v>16.8</v>
      </c>
      <c r="E21" s="41">
        <v>551.3</v>
      </c>
      <c r="F21" s="41">
        <v>14.96</v>
      </c>
      <c r="G21" s="3">
        <v>0.2</v>
      </c>
      <c r="H21" s="3">
        <v>45.4</v>
      </c>
      <c r="I21" s="3">
        <v>0</v>
      </c>
      <c r="J21" s="3">
        <v>6.8</v>
      </c>
      <c r="K21" s="41">
        <f t="shared" si="0"/>
        <v>51.98000000000014</v>
      </c>
      <c r="L21" s="41">
        <v>4221.34</v>
      </c>
      <c r="M21" s="41">
        <v>4200</v>
      </c>
      <c r="N21" s="4">
        <f t="shared" si="1"/>
        <v>1.0050809523809525</v>
      </c>
      <c r="O21" s="2">
        <v>2637.6</v>
      </c>
      <c r="P21" s="46">
        <v>0</v>
      </c>
      <c r="Q21" s="52">
        <v>0.1</v>
      </c>
      <c r="R21" s="53">
        <v>1.9</v>
      </c>
      <c r="S21" s="137">
        <v>0</v>
      </c>
      <c r="T21" s="138"/>
      <c r="U21" s="34">
        <f t="shared" si="2"/>
        <v>2</v>
      </c>
    </row>
    <row r="22" spans="1:21" ht="12.75">
      <c r="A22" s="12">
        <v>42363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4400</v>
      </c>
      <c r="N22" s="4">
        <f t="shared" si="1"/>
        <v>0</v>
      </c>
      <c r="O22" s="2">
        <v>2637.6</v>
      </c>
      <c r="P22" s="46"/>
      <c r="Q22" s="52"/>
      <c r="R22" s="53"/>
      <c r="S22" s="137"/>
      <c r="T22" s="138"/>
      <c r="U22" s="34">
        <f t="shared" si="2"/>
        <v>0</v>
      </c>
    </row>
    <row r="23" spans="1:21" ht="12.75">
      <c r="A23" s="12">
        <v>42366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3400</v>
      </c>
      <c r="N23" s="4">
        <f t="shared" si="1"/>
        <v>0</v>
      </c>
      <c r="O23" s="2">
        <v>2637.6</v>
      </c>
      <c r="P23" s="46"/>
      <c r="Q23" s="52"/>
      <c r="R23" s="53"/>
      <c r="S23" s="137"/>
      <c r="T23" s="138"/>
      <c r="U23" s="34">
        <f t="shared" si="2"/>
        <v>0</v>
      </c>
    </row>
    <row r="24" spans="1:21" ht="12.75">
      <c r="A24" s="12">
        <v>42367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5100</v>
      </c>
      <c r="N24" s="4">
        <f t="shared" si="1"/>
        <v>0</v>
      </c>
      <c r="O24" s="2">
        <v>2637.6</v>
      </c>
      <c r="P24" s="46"/>
      <c r="Q24" s="52"/>
      <c r="R24" s="53"/>
      <c r="S24" s="137"/>
      <c r="T24" s="138"/>
      <c r="U24" s="34">
        <f t="shared" si="2"/>
        <v>0</v>
      </c>
    </row>
    <row r="25" spans="1:21" ht="12.75">
      <c r="A25" s="12">
        <v>42368</v>
      </c>
      <c r="B25" s="102"/>
      <c r="C25" s="98"/>
      <c r="D25" s="7"/>
      <c r="E25" s="7"/>
      <c r="F25" s="102"/>
      <c r="G25" s="7"/>
      <c r="H25" s="7"/>
      <c r="I25" s="7"/>
      <c r="J25" s="7"/>
      <c r="K25" s="41">
        <f t="shared" si="0"/>
        <v>0</v>
      </c>
      <c r="L25" s="102"/>
      <c r="M25" s="102">
        <v>3500</v>
      </c>
      <c r="N25" s="107">
        <f t="shared" si="1"/>
        <v>0</v>
      </c>
      <c r="O25" s="2">
        <v>2637.6</v>
      </c>
      <c r="P25" s="47"/>
      <c r="Q25" s="47"/>
      <c r="R25" s="47"/>
      <c r="S25" s="147"/>
      <c r="T25" s="147"/>
      <c r="U25" s="34">
        <f t="shared" si="2"/>
        <v>0</v>
      </c>
    </row>
    <row r="26" spans="1:21" ht="12.75">
      <c r="A26" s="12">
        <v>42369</v>
      </c>
      <c r="B26" s="102"/>
      <c r="C26" s="98"/>
      <c r="D26" s="7"/>
      <c r="E26" s="7"/>
      <c r="F26" s="102"/>
      <c r="G26" s="7"/>
      <c r="H26" s="7"/>
      <c r="I26" s="7"/>
      <c r="J26" s="7"/>
      <c r="K26" s="41">
        <f t="shared" si="0"/>
        <v>0</v>
      </c>
      <c r="L26" s="102"/>
      <c r="M26" s="102">
        <v>266.8</v>
      </c>
      <c r="N26" s="107">
        <f t="shared" si="1"/>
        <v>0</v>
      </c>
      <c r="O26" s="2">
        <v>2637.6</v>
      </c>
      <c r="P26" s="47"/>
      <c r="Q26" s="47"/>
      <c r="R26" s="47"/>
      <c r="S26" s="147"/>
      <c r="T26" s="147"/>
      <c r="U26" s="34">
        <f t="shared" si="2"/>
        <v>0</v>
      </c>
    </row>
    <row r="27" spans="1:21" ht="13.5" thickBot="1">
      <c r="A27" s="38" t="s">
        <v>30</v>
      </c>
      <c r="B27" s="99">
        <f aca="true" t="shared" si="3" ref="B27:L27">SUM(B4:B24)</f>
        <v>28137.199999999997</v>
      </c>
      <c r="C27" s="99">
        <f t="shared" si="3"/>
        <v>2135.68</v>
      </c>
      <c r="D27" s="99">
        <f t="shared" si="3"/>
        <v>236.66000000000003</v>
      </c>
      <c r="E27" s="99">
        <f t="shared" si="3"/>
        <v>3915.67</v>
      </c>
      <c r="F27" s="99">
        <f t="shared" si="3"/>
        <v>4204.490000000001</v>
      </c>
      <c r="G27" s="99">
        <f t="shared" si="3"/>
        <v>1.6900000000000002</v>
      </c>
      <c r="H27" s="99">
        <f t="shared" si="3"/>
        <v>408.96999999999997</v>
      </c>
      <c r="I27" s="100">
        <f>SUM(I4:I24)</f>
        <v>691.5</v>
      </c>
      <c r="J27" s="100">
        <f t="shared" si="3"/>
        <v>201.50000000000003</v>
      </c>
      <c r="K27" s="42">
        <f t="shared" si="3"/>
        <v>7542.73</v>
      </c>
      <c r="L27" s="42">
        <f t="shared" si="3"/>
        <v>47476.09</v>
      </c>
      <c r="M27" s="42">
        <f>SUM(M4:M26)</f>
        <v>67186.8</v>
      </c>
      <c r="N27" s="14">
        <f t="shared" si="1"/>
        <v>0.706628236498836</v>
      </c>
      <c r="O27" s="2"/>
      <c r="P27" s="108">
        <f>SUM(P4:P24)</f>
        <v>140.49999999999997</v>
      </c>
      <c r="Q27" s="108">
        <f>SUM(Q4:Q24)</f>
        <v>0.1</v>
      </c>
      <c r="R27" s="108">
        <f>SUM(R4:R24)</f>
        <v>3.2</v>
      </c>
      <c r="S27" s="145">
        <f>SUM(S4:S24)</f>
        <v>-706.8000000000001</v>
      </c>
      <c r="T27" s="146"/>
      <c r="U27" s="108">
        <f>P27+Q27+S27+R27+T27</f>
        <v>-563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37</v>
      </c>
      <c r="Q30" s="117"/>
      <c r="R30" s="117"/>
      <c r="S30" s="117"/>
      <c r="T30" s="81"/>
      <c r="U30" s="81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 t="s">
        <v>31</v>
      </c>
      <c r="Q31" s="119"/>
      <c r="R31" s="119"/>
      <c r="S31" s="119"/>
      <c r="T31" s="81"/>
      <c r="U31" s="81"/>
    </row>
    <row r="32" spans="1:21" ht="1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>
        <v>42363</v>
      </c>
      <c r="Q32" s="120">
        <v>67038.72821</v>
      </c>
      <c r="R32" s="120"/>
      <c r="S32" s="120"/>
      <c r="T32" s="90"/>
      <c r="U32" s="90"/>
    </row>
    <row r="33" spans="1:21" ht="1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0"/>
      <c r="Q33" s="120"/>
      <c r="R33" s="120"/>
      <c r="S33" s="120"/>
      <c r="T33" s="90"/>
      <c r="U33" s="90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'[1]серпень'!$I$83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4" t="s">
        <v>69</v>
      </c>
      <c r="R35" s="115"/>
      <c r="S35" s="60">
        <f>'[1]серпень'!$I$82</f>
        <v>0</v>
      </c>
      <c r="T35" s="88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13" t="s">
        <v>47</v>
      </c>
      <c r="R36" s="113"/>
      <c r="S36" s="79">
        <f>'[1]серпень'!$I$81</f>
        <v>0</v>
      </c>
      <c r="T36" s="86"/>
      <c r="U36" s="87"/>
    </row>
    <row r="37" spans="1:21" ht="12.75" hidden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 t="s">
        <v>32</v>
      </c>
      <c r="Q40" s="117"/>
      <c r="R40" s="117"/>
      <c r="S40" s="117"/>
      <c r="T40" s="84"/>
      <c r="U40" s="84"/>
    </row>
    <row r="41" spans="1:21" ht="1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8" t="s">
        <v>33</v>
      </c>
      <c r="Q41" s="118"/>
      <c r="R41" s="118"/>
      <c r="S41" s="118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>
        <v>42363</v>
      </c>
      <c r="Q42" s="116">
        <v>0</v>
      </c>
      <c r="R42" s="116"/>
      <c r="S42" s="116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0"/>
      <c r="Q43" s="116"/>
      <c r="R43" s="116"/>
      <c r="S43" s="116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sheetProtection/>
  <mergeCells count="39">
    <mergeCell ref="P41:S41"/>
    <mergeCell ref="P42:P43"/>
    <mergeCell ref="Q42:S43"/>
    <mergeCell ref="P31:S31"/>
    <mergeCell ref="P32:P33"/>
    <mergeCell ref="Q32:S33"/>
    <mergeCell ref="Q35:R35"/>
    <mergeCell ref="Q36:R36"/>
    <mergeCell ref="P40:S40"/>
    <mergeCell ref="S23:T23"/>
    <mergeCell ref="S24:T24"/>
    <mergeCell ref="S27:T27"/>
    <mergeCell ref="P30:S30"/>
    <mergeCell ref="S25:T25"/>
    <mergeCell ref="S26:T2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5"/>
      <c r="B27" s="164" t="s">
        <v>125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5"/>
      <c r="M27" s="165"/>
      <c r="N27" s="165"/>
    </row>
    <row r="28" spans="1:16" ht="78.75" customHeight="1">
      <c r="A28" s="160" t="s">
        <v>36</v>
      </c>
      <c r="B28" s="157" t="s">
        <v>61</v>
      </c>
      <c r="C28" s="157"/>
      <c r="D28" s="151" t="s">
        <v>62</v>
      </c>
      <c r="E28" s="162"/>
      <c r="F28" s="163" t="s">
        <v>63</v>
      </c>
      <c r="G28" s="150"/>
      <c r="H28" s="158"/>
      <c r="I28" s="151"/>
      <c r="J28" s="158"/>
      <c r="K28" s="150"/>
      <c r="L28" s="154" t="s">
        <v>40</v>
      </c>
      <c r="M28" s="155"/>
      <c r="N28" s="156"/>
      <c r="O28" s="148" t="s">
        <v>126</v>
      </c>
      <c r="P28" s="149"/>
    </row>
    <row r="29" spans="1:16" ht="21">
      <c r="A29" s="161"/>
      <c r="B29" s="71" t="s">
        <v>122</v>
      </c>
      <c r="C29" s="27" t="s">
        <v>25</v>
      </c>
      <c r="D29" s="71" t="str">
        <f>B29</f>
        <v>план на  2015р.</v>
      </c>
      <c r="E29" s="27" t="str">
        <f>C29</f>
        <v>факт</v>
      </c>
      <c r="F29" s="70" t="str">
        <f>B29</f>
        <v>план на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 2015р.</v>
      </c>
      <c r="M29" s="27" t="s">
        <v>25</v>
      </c>
      <c r="N29" s="67" t="s">
        <v>26</v>
      </c>
      <c r="O29" s="150"/>
      <c r="P29" s="151"/>
    </row>
    <row r="30" spans="1:16" ht="23.25" customHeight="1" thickBot="1">
      <c r="A30" s="65">
        <f>грудень!Q42</f>
        <v>0</v>
      </c>
      <c r="B30" s="72">
        <v>11576</v>
      </c>
      <c r="C30" s="72">
        <v>8353.47</v>
      </c>
      <c r="D30" s="72">
        <v>2500</v>
      </c>
      <c r="E30" s="72">
        <v>619.06</v>
      </c>
      <c r="F30" s="72">
        <v>3000</v>
      </c>
      <c r="G30" s="72">
        <v>2295.93</v>
      </c>
      <c r="H30" s="72"/>
      <c r="I30" s="72"/>
      <c r="J30" s="72"/>
      <c r="K30" s="72"/>
      <c r="L30" s="92">
        <v>17076</v>
      </c>
      <c r="M30" s="73">
        <v>11268.46</v>
      </c>
      <c r="N30" s="74">
        <v>-5807.540000000001</v>
      </c>
      <c r="O30" s="152">
        <f>грудень!Q32</f>
        <v>67038.72821</v>
      </c>
      <c r="P30" s="153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57"/>
      <c r="P31" s="157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72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312190</v>
      </c>
      <c r="C47" s="39">
        <v>357361.18</v>
      </c>
      <c r="F47" s="1" t="s">
        <v>24</v>
      </c>
      <c r="G47" s="8"/>
      <c r="H47" s="159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97500</v>
      </c>
      <c r="C48" s="17">
        <v>97303.19</v>
      </c>
      <c r="G48" s="8"/>
      <c r="H48" s="159"/>
      <c r="I48" s="8"/>
      <c r="J48" s="8"/>
      <c r="K48" s="8"/>
      <c r="L48" s="8"/>
      <c r="M48" s="8"/>
      <c r="N48" s="8"/>
      <c r="O48" s="8"/>
      <c r="P48" s="8"/>
    </row>
    <row r="49" spans="1:16" ht="12.75">
      <c r="A49" s="5" t="s">
        <v>3</v>
      </c>
      <c r="B49" s="16">
        <v>79500</v>
      </c>
      <c r="C49" s="16">
        <v>102864.75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60</v>
      </c>
      <c r="B50" s="16">
        <v>7500</v>
      </c>
      <c r="C50" s="16">
        <v>6766.07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62210</v>
      </c>
      <c r="C51" s="16">
        <v>67674.66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6900</v>
      </c>
      <c r="C52" s="16">
        <v>8872.3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2800</v>
      </c>
      <c r="C53" s="16">
        <v>2786.6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41204.890000000014</v>
      </c>
      <c r="C54" s="16">
        <v>54427.60999999998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609804.89</v>
      </c>
      <c r="C55" s="11">
        <v>698056.36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  <mergeCell ref="O31:P31"/>
    <mergeCell ref="J28:K28"/>
    <mergeCell ref="H47:H48"/>
  </mergeCells>
  <printOptions/>
  <pageMargins left="0.29" right="0.47" top="0.22" bottom="0.16" header="0.19" footer="0.23"/>
  <pageSetup fitToHeight="1" fitToWidth="1" horizontalDpi="600" verticalDpi="600" orientation="landscape" paperSize="9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4" sqref="G24"/>
    </sheetView>
  </sheetViews>
  <sheetFormatPr defaultColWidth="9.00390625" defaultRowHeight="12.75"/>
  <cols>
    <col min="1" max="1" width="27.50390625" style="0" customWidth="1"/>
    <col min="2" max="4" width="9.125" style="20" customWidth="1"/>
    <col min="5" max="6" width="8.25390625" style="20" customWidth="1"/>
    <col min="7" max="13" width="9.125" style="20" customWidth="1"/>
    <col min="14" max="14" width="13.50390625" style="20" customWidth="1"/>
  </cols>
  <sheetData>
    <row r="2" ht="17.25">
      <c r="B2" s="19" t="s">
        <v>106</v>
      </c>
    </row>
    <row r="3" spans="2:7" ht="17.25">
      <c r="B3" s="19"/>
      <c r="G3" s="20" t="s">
        <v>70</v>
      </c>
    </row>
    <row r="4" ht="17.25">
      <c r="B4" s="19"/>
    </row>
    <row r="5" spans="1:14" ht="1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9">
      <c r="A7" s="18" t="s">
        <v>127</v>
      </c>
      <c r="B7" s="23">
        <f aca="true" t="shared" si="0" ref="B7:M7">SUM(B8:B15)</f>
        <v>0</v>
      </c>
      <c r="C7" s="23">
        <f t="shared" si="0"/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-8151.700000000001</v>
      </c>
      <c r="M7" s="23">
        <f t="shared" si="0"/>
        <v>-13446.26556</v>
      </c>
      <c r="N7" s="56">
        <f>SUM(B8:M15)</f>
        <v>79782.27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6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>
        <v>42327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>
        <v>1700</v>
      </c>
      <c r="M14" s="36"/>
      <c r="N14" s="37">
        <f t="shared" si="1"/>
        <v>1700</v>
      </c>
    </row>
    <row r="15" spans="1:14" ht="12.75" hidden="1">
      <c r="A15" s="35">
        <v>42352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>
        <v>149.8</v>
      </c>
      <c r="N15" s="37">
        <f t="shared" si="1"/>
        <v>149.8</v>
      </c>
    </row>
    <row r="16" spans="1:15" ht="13.5" thickBot="1">
      <c r="A16" s="93" t="s">
        <v>71</v>
      </c>
      <c r="B16" s="54">
        <f>B7+B6</f>
        <v>36093.7</v>
      </c>
      <c r="C16" s="54">
        <f aca="true" t="shared" si="2" ref="C16:M16">C7+C6</f>
        <v>45098.8</v>
      </c>
      <c r="D16" s="54">
        <f t="shared" si="2"/>
        <v>57508.281559999996</v>
      </c>
      <c r="E16" s="54">
        <f t="shared" si="2"/>
        <v>42791.05</v>
      </c>
      <c r="F16" s="54">
        <f t="shared" si="2"/>
        <v>47207.467000000004</v>
      </c>
      <c r="G16" s="54">
        <f t="shared" si="2"/>
        <v>59027.4</v>
      </c>
      <c r="H16" s="54">
        <f t="shared" si="2"/>
        <v>47631.7</v>
      </c>
      <c r="I16" s="54">
        <f t="shared" si="2"/>
        <v>97825.1</v>
      </c>
      <c r="J16" s="54">
        <f t="shared" si="2"/>
        <v>52238.399999999994</v>
      </c>
      <c r="K16" s="54">
        <f t="shared" si="2"/>
        <v>50675.437</v>
      </c>
      <c r="L16" s="54">
        <f t="shared" si="2"/>
        <v>40514.600000000006</v>
      </c>
      <c r="M16" s="54">
        <f t="shared" si="2"/>
        <v>33192.93444</v>
      </c>
      <c r="N16" s="57">
        <f t="shared" si="1"/>
        <v>609804.8700000001</v>
      </c>
      <c r="O16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1" t="s">
        <v>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124" t="s">
        <v>55</v>
      </c>
      <c r="Q1" s="125"/>
      <c r="R1" s="125"/>
      <c r="S1" s="125"/>
      <c r="T1" s="125"/>
      <c r="U1" s="126"/>
    </row>
    <row r="2" spans="1:21" ht="15" thickBot="1">
      <c r="A2" s="127" t="s">
        <v>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"/>
      <c r="P2" s="130" t="s">
        <v>64</v>
      </c>
      <c r="Q2" s="131"/>
      <c r="R2" s="131"/>
      <c r="S2" s="131"/>
      <c r="T2" s="131"/>
      <c r="U2" s="132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9" t="s">
        <v>58</v>
      </c>
      <c r="T3" s="140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7">
        <v>0</v>
      </c>
      <c r="T5" s="138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7">
        <v>0</v>
      </c>
      <c r="T7" s="138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7">
        <v>0</v>
      </c>
      <c r="T8" s="138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7">
        <v>0</v>
      </c>
      <c r="T9" s="138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7">
        <v>0</v>
      </c>
      <c r="T10" s="138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7">
        <v>0</v>
      </c>
      <c r="T11" s="138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7">
        <v>0</v>
      </c>
      <c r="T12" s="138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7">
        <v>0</v>
      </c>
      <c r="T13" s="138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7">
        <v>0</v>
      </c>
      <c r="T14" s="138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7">
        <v>0</v>
      </c>
      <c r="T15" s="138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7">
        <v>0</v>
      </c>
      <c r="T16" s="138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7">
        <v>0</v>
      </c>
      <c r="T17" s="138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7">
        <v>500.9</v>
      </c>
      <c r="T18" s="138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7">
        <v>0</v>
      </c>
      <c r="T19" s="138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7">
        <v>0</v>
      </c>
      <c r="T20" s="138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7">
        <v>0</v>
      </c>
      <c r="T21" s="138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7">
        <v>0</v>
      </c>
      <c r="T22" s="138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3">
        <v>20883.79</v>
      </c>
      <c r="T23" s="134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5">
        <f>SUM(S4:S23)</f>
        <v>21384.690000000002</v>
      </c>
      <c r="T24" s="136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7" t="s">
        <v>37</v>
      </c>
      <c r="Q27" s="117"/>
      <c r="R27" s="117"/>
      <c r="S27" s="117"/>
      <c r="T27" s="81"/>
      <c r="U27" s="8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9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0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4" t="s">
        <v>49</v>
      </c>
      <c r="R32" s="11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3" t="s">
        <v>47</v>
      </c>
      <c r="R33" s="11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7" t="s">
        <v>32</v>
      </c>
      <c r="Q37" s="117"/>
      <c r="R37" s="117"/>
      <c r="S37" s="117"/>
      <c r="T37" s="84"/>
      <c r="U37" s="84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33</v>
      </c>
      <c r="Q38" s="118"/>
      <c r="R38" s="118"/>
      <c r="S38" s="118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9">
        <v>42064</v>
      </c>
      <c r="Q39" s="116">
        <v>0</v>
      </c>
      <c r="R39" s="116"/>
      <c r="S39" s="11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0"/>
      <c r="Q40" s="116"/>
      <c r="R40" s="116"/>
      <c r="S40" s="11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sheetProtection/>
  <mergeCells count="36">
    <mergeCell ref="P27:S27"/>
    <mergeCell ref="P28:S28"/>
    <mergeCell ref="P29:P30"/>
    <mergeCell ref="Q29:S30"/>
    <mergeCell ref="A1:N1"/>
    <mergeCell ref="P1:U1"/>
    <mergeCell ref="A2:N2"/>
    <mergeCell ref="P2:U2"/>
    <mergeCell ref="S7:T7"/>
    <mergeCell ref="S8:T8"/>
    <mergeCell ref="P38:S38"/>
    <mergeCell ref="P39:P40"/>
    <mergeCell ref="Q39:S40"/>
    <mergeCell ref="Q33:R33"/>
    <mergeCell ref="Q32:R32"/>
    <mergeCell ref="P37:S37"/>
    <mergeCell ref="S9:T9"/>
    <mergeCell ref="S10:T10"/>
    <mergeCell ref="S3:T3"/>
    <mergeCell ref="S4:T4"/>
    <mergeCell ref="S5:T5"/>
    <mergeCell ref="S6:T6"/>
    <mergeCell ref="S15:T15"/>
    <mergeCell ref="S16:T16"/>
    <mergeCell ref="S17:T17"/>
    <mergeCell ref="S18:T18"/>
    <mergeCell ref="S11:T11"/>
    <mergeCell ref="S12:T12"/>
    <mergeCell ref="S13:T13"/>
    <mergeCell ref="S14:T14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1" t="s">
        <v>65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124" t="s">
        <v>68</v>
      </c>
      <c r="Q1" s="125"/>
      <c r="R1" s="125"/>
      <c r="S1" s="125"/>
      <c r="T1" s="125"/>
      <c r="U1" s="126"/>
    </row>
    <row r="2" spans="1:21" ht="15" thickBot="1">
      <c r="A2" s="127" t="s">
        <v>73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"/>
      <c r="P2" s="130" t="s">
        <v>74</v>
      </c>
      <c r="Q2" s="131"/>
      <c r="R2" s="131"/>
      <c r="S2" s="131"/>
      <c r="T2" s="131"/>
      <c r="U2" s="132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66</v>
      </c>
      <c r="M3" s="40" t="s">
        <v>75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9" t="s">
        <v>58</v>
      </c>
      <c r="T3" s="140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7">
        <v>0</v>
      </c>
      <c r="T5" s="138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7">
        <v>0</v>
      </c>
      <c r="T7" s="138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7">
        <v>0</v>
      </c>
      <c r="T8" s="138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7">
        <v>0</v>
      </c>
      <c r="T9" s="138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7">
        <v>0</v>
      </c>
      <c r="T10" s="138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7">
        <v>0</v>
      </c>
      <c r="T11" s="138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7">
        <v>0</v>
      </c>
      <c r="T12" s="138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7">
        <v>0</v>
      </c>
      <c r="T13" s="138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7">
        <v>0</v>
      </c>
      <c r="T14" s="138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7">
        <v>0</v>
      </c>
      <c r="T15" s="138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7">
        <v>0</v>
      </c>
      <c r="T16" s="138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7">
        <v>0</v>
      </c>
      <c r="T17" s="138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7">
        <v>0</v>
      </c>
      <c r="T18" s="138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7">
        <v>0</v>
      </c>
      <c r="T19" s="138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7">
        <v>0</v>
      </c>
      <c r="T20" s="138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7">
        <v>0</v>
      </c>
      <c r="T21" s="138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7">
        <v>0</v>
      </c>
      <c r="T22" s="138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7">
        <v>0</v>
      </c>
      <c r="T23" s="138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3">
        <v>13804</v>
      </c>
      <c r="T24" s="134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5">
        <f>SUM(S4:S24)</f>
        <v>13804</v>
      </c>
      <c r="T25" s="136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37</v>
      </c>
      <c r="Q28" s="117"/>
      <c r="R28" s="117"/>
      <c r="S28" s="117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0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4" t="s">
        <v>69</v>
      </c>
      <c r="R33" s="11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3" t="s">
        <v>47</v>
      </c>
      <c r="R34" s="11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 t="s">
        <v>32</v>
      </c>
      <c r="Q38" s="117"/>
      <c r="R38" s="117"/>
      <c r="S38" s="117"/>
      <c r="T38" s="84"/>
      <c r="U38" s="84"/>
    </row>
    <row r="39" spans="1:21" ht="1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8" t="s">
        <v>33</v>
      </c>
      <c r="Q39" s="118"/>
      <c r="R39" s="118"/>
      <c r="S39" s="118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>
        <v>42095</v>
      </c>
      <c r="Q40" s="116">
        <v>0</v>
      </c>
      <c r="R40" s="116"/>
      <c r="S40" s="11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0"/>
      <c r="Q41" s="116"/>
      <c r="R41" s="116"/>
      <c r="S41" s="11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sheetProtection/>
  <mergeCells count="37">
    <mergeCell ref="A1:N1"/>
    <mergeCell ref="P1:U1"/>
    <mergeCell ref="A2:N2"/>
    <mergeCell ref="P2:U2"/>
    <mergeCell ref="S7:T7"/>
    <mergeCell ref="S8:T8"/>
    <mergeCell ref="S9:T9"/>
    <mergeCell ref="S10:T10"/>
    <mergeCell ref="S3:T3"/>
    <mergeCell ref="S4:T4"/>
    <mergeCell ref="S5:T5"/>
    <mergeCell ref="S6:T6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P30:P31"/>
    <mergeCell ref="Q30:S31"/>
    <mergeCell ref="Q33:R33"/>
    <mergeCell ref="Q34:R34"/>
    <mergeCell ref="P38:S38"/>
    <mergeCell ref="P39:S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1" t="s">
        <v>76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124" t="s">
        <v>78</v>
      </c>
      <c r="Q1" s="125"/>
      <c r="R1" s="125"/>
      <c r="S1" s="125"/>
      <c r="T1" s="125"/>
      <c r="U1" s="126"/>
    </row>
    <row r="2" spans="1:21" ht="15" thickBot="1">
      <c r="A2" s="127" t="s">
        <v>80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"/>
      <c r="P2" s="130" t="s">
        <v>81</v>
      </c>
      <c r="Q2" s="131"/>
      <c r="R2" s="131"/>
      <c r="S2" s="131"/>
      <c r="T2" s="131"/>
      <c r="U2" s="132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77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9" t="s">
        <v>58</v>
      </c>
      <c r="T3" s="140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7">
        <v>0</v>
      </c>
      <c r="T5" s="138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7">
        <v>0</v>
      </c>
      <c r="T7" s="138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7">
        <v>0</v>
      </c>
      <c r="T8" s="138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7">
        <v>0</v>
      </c>
      <c r="T9" s="138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7">
        <v>0</v>
      </c>
      <c r="T10" s="138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7">
        <v>0</v>
      </c>
      <c r="T11" s="138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7">
        <v>0</v>
      </c>
      <c r="T12" s="138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7">
        <v>0</v>
      </c>
      <c r="T13" s="138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7">
        <v>0</v>
      </c>
      <c r="T14" s="138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7">
        <v>0</v>
      </c>
      <c r="T15" s="138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7">
        <v>0</v>
      </c>
      <c r="T16" s="138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7">
        <v>0</v>
      </c>
      <c r="T17" s="138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7">
        <v>0</v>
      </c>
      <c r="T18" s="138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7">
        <v>0</v>
      </c>
      <c r="T19" s="138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7">
        <v>0</v>
      </c>
      <c r="T20" s="138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7">
        <v>0</v>
      </c>
      <c r="T21" s="138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7">
        <v>0</v>
      </c>
      <c r="T22" s="138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7">
        <v>0</v>
      </c>
      <c r="T23" s="138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3">
        <v>7506813.9</v>
      </c>
      <c r="T24" s="134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5">
        <f>SUM(S4:S24)</f>
        <v>7506813.9</v>
      </c>
      <c r="T25" s="136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37</v>
      </c>
      <c r="Q28" s="117"/>
      <c r="R28" s="117"/>
      <c r="S28" s="117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0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4" t="s">
        <v>69</v>
      </c>
      <c r="R33" s="11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3" t="s">
        <v>47</v>
      </c>
      <c r="R34" s="11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 t="s">
        <v>32</v>
      </c>
      <c r="Q38" s="117"/>
      <c r="R38" s="117"/>
      <c r="S38" s="117"/>
      <c r="T38" s="84"/>
      <c r="U38" s="84"/>
    </row>
    <row r="39" spans="1:21" ht="1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8" t="s">
        <v>33</v>
      </c>
      <c r="Q39" s="118"/>
      <c r="R39" s="118"/>
      <c r="S39" s="118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>
        <v>42125</v>
      </c>
      <c r="Q40" s="116">
        <v>0</v>
      </c>
      <c r="R40" s="116"/>
      <c r="S40" s="11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0"/>
      <c r="Q41" s="116"/>
      <c r="R41" s="116"/>
      <c r="S41" s="11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sheetProtection/>
  <mergeCells count="37">
    <mergeCell ref="A1:N1"/>
    <mergeCell ref="P1:U1"/>
    <mergeCell ref="A2:N2"/>
    <mergeCell ref="P2:U2"/>
    <mergeCell ref="S7:T7"/>
    <mergeCell ref="S8:T8"/>
    <mergeCell ref="S9:T9"/>
    <mergeCell ref="S10:T10"/>
    <mergeCell ref="S3:T3"/>
    <mergeCell ref="S4:T4"/>
    <mergeCell ref="S5:T5"/>
    <mergeCell ref="S6:T6"/>
    <mergeCell ref="S15:T15"/>
    <mergeCell ref="S16:T16"/>
    <mergeCell ref="S17:T17"/>
    <mergeCell ref="S18:T18"/>
    <mergeCell ref="S11:T11"/>
    <mergeCell ref="S12:T12"/>
    <mergeCell ref="S13:T13"/>
    <mergeCell ref="S14:T14"/>
    <mergeCell ref="S23:T23"/>
    <mergeCell ref="S24:T24"/>
    <mergeCell ref="S25:T25"/>
    <mergeCell ref="P28:S28"/>
    <mergeCell ref="S19:T19"/>
    <mergeCell ref="S20:T20"/>
    <mergeCell ref="S21:T21"/>
    <mergeCell ref="S22:T22"/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1" t="s">
        <v>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124" t="s">
        <v>84</v>
      </c>
      <c r="Q1" s="125"/>
      <c r="R1" s="125"/>
      <c r="S1" s="125"/>
      <c r="T1" s="125"/>
      <c r="U1" s="126"/>
    </row>
    <row r="2" spans="1:21" ht="15" thickBot="1">
      <c r="A2" s="127" t="s">
        <v>86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"/>
      <c r="P2" s="130" t="s">
        <v>87</v>
      </c>
      <c r="Q2" s="131"/>
      <c r="R2" s="131"/>
      <c r="S2" s="131"/>
      <c r="T2" s="131"/>
      <c r="U2" s="132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83</v>
      </c>
      <c r="M3" s="103" t="s">
        <v>85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9" t="s">
        <v>58</v>
      </c>
      <c r="T3" s="140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41">
        <v>0</v>
      </c>
      <c r="T4" s="142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7">
        <v>0</v>
      </c>
      <c r="T5" s="138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7">
        <v>0</v>
      </c>
      <c r="T7" s="138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7">
        <v>0</v>
      </c>
      <c r="T8" s="138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7">
        <v>0</v>
      </c>
      <c r="T9" s="138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7">
        <v>0</v>
      </c>
      <c r="T10" s="138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7">
        <v>0</v>
      </c>
      <c r="T11" s="138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7">
        <v>0</v>
      </c>
      <c r="T12" s="138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7">
        <v>0</v>
      </c>
      <c r="T13" s="138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7">
        <v>0</v>
      </c>
      <c r="T14" s="138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7">
        <v>0</v>
      </c>
      <c r="T15" s="138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7">
        <v>0</v>
      </c>
      <c r="T16" s="138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7">
        <v>0</v>
      </c>
      <c r="T17" s="138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7">
        <v>0</v>
      </c>
      <c r="T18" s="138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7">
        <v>0</v>
      </c>
      <c r="T19" s="138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7">
        <v>0</v>
      </c>
      <c r="T20" s="138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7">
        <v>0</v>
      </c>
      <c r="T21" s="138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5">
        <f>SUM(S4:S21)</f>
        <v>0</v>
      </c>
      <c r="T22" s="136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7" t="s">
        <v>37</v>
      </c>
      <c r="Q25" s="117"/>
      <c r="R25" s="117"/>
      <c r="S25" s="117"/>
      <c r="T25" s="81"/>
      <c r="U25" s="81"/>
    </row>
    <row r="26" spans="1:21" ht="1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9">
        <v>42156</v>
      </c>
      <c r="Q27" s="120">
        <f>'[1]травень'!$D$83</f>
        <v>153606.78</v>
      </c>
      <c r="R27" s="120"/>
      <c r="S27" s="120"/>
      <c r="T27" s="90"/>
      <c r="U27" s="90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0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4" t="s">
        <v>69</v>
      </c>
      <c r="R30" s="115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3" t="s">
        <v>47</v>
      </c>
      <c r="R31" s="113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7" t="s">
        <v>32</v>
      </c>
      <c r="Q35" s="117"/>
      <c r="R35" s="117"/>
      <c r="S35" s="117"/>
      <c r="T35" s="84"/>
      <c r="U35" s="84"/>
    </row>
    <row r="36" spans="1:21" ht="1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8" t="s">
        <v>33</v>
      </c>
      <c r="Q36" s="118"/>
      <c r="R36" s="118"/>
      <c r="S36" s="118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9">
        <v>42156</v>
      </c>
      <c r="Q37" s="116">
        <v>0</v>
      </c>
      <c r="R37" s="116"/>
      <c r="S37" s="11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0"/>
      <c r="Q38" s="116"/>
      <c r="R38" s="116"/>
      <c r="S38" s="11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sheetProtection/>
  <mergeCells count="34">
    <mergeCell ref="S3:T3"/>
    <mergeCell ref="S4:T4"/>
    <mergeCell ref="S5:T5"/>
    <mergeCell ref="S6:T6"/>
    <mergeCell ref="A1:N1"/>
    <mergeCell ref="P1:U1"/>
    <mergeCell ref="A2:N2"/>
    <mergeCell ref="P2:U2"/>
    <mergeCell ref="S11:T11"/>
    <mergeCell ref="S12:T12"/>
    <mergeCell ref="S13:T13"/>
    <mergeCell ref="S14:T14"/>
    <mergeCell ref="S7:T7"/>
    <mergeCell ref="S8:T8"/>
    <mergeCell ref="S9:T9"/>
    <mergeCell ref="S10:T1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1" t="s">
        <v>88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124" t="s">
        <v>89</v>
      </c>
      <c r="Q1" s="125"/>
      <c r="R1" s="125"/>
      <c r="S1" s="125"/>
      <c r="T1" s="125"/>
      <c r="U1" s="126"/>
    </row>
    <row r="2" spans="1:21" ht="15" thickBot="1">
      <c r="A2" s="127" t="s">
        <v>91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"/>
      <c r="P2" s="130" t="s">
        <v>92</v>
      </c>
      <c r="Q2" s="131"/>
      <c r="R2" s="131"/>
      <c r="S2" s="131"/>
      <c r="T2" s="131"/>
      <c r="U2" s="132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90</v>
      </c>
      <c r="M3" s="103" t="s">
        <v>85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9" t="s">
        <v>58</v>
      </c>
      <c r="T3" s="140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41">
        <v>2189.4</v>
      </c>
      <c r="T4" s="142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7">
        <v>0</v>
      </c>
      <c r="T5" s="138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7">
        <v>0</v>
      </c>
      <c r="T7" s="138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7">
        <v>0</v>
      </c>
      <c r="T8" s="138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7">
        <v>0</v>
      </c>
      <c r="T9" s="138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7">
        <v>0</v>
      </c>
      <c r="T10" s="138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7">
        <v>0</v>
      </c>
      <c r="T11" s="138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7">
        <v>0</v>
      </c>
      <c r="T12" s="138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7">
        <v>0</v>
      </c>
      <c r="T13" s="138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7">
        <v>0</v>
      </c>
      <c r="T14" s="138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7">
        <v>0</v>
      </c>
      <c r="T15" s="138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7">
        <v>0</v>
      </c>
      <c r="T16" s="138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7">
        <v>0</v>
      </c>
      <c r="T17" s="138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7">
        <v>0</v>
      </c>
      <c r="T18" s="138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7">
        <v>0</v>
      </c>
      <c r="T19" s="138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7">
        <v>0</v>
      </c>
      <c r="T20" s="138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7">
        <v>0</v>
      </c>
      <c r="T21" s="138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7">
        <v>0</v>
      </c>
      <c r="T22" s="138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7">
        <v>1247.6</v>
      </c>
      <c r="T23" s="138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5">
        <f>SUM(S4:S23)</f>
        <v>3437</v>
      </c>
      <c r="T24" s="136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7" t="s">
        <v>37</v>
      </c>
      <c r="Q27" s="117"/>
      <c r="R27" s="117"/>
      <c r="S27" s="117"/>
      <c r="T27" s="81"/>
      <c r="U27" s="8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9">
        <v>42186</v>
      </c>
      <c r="Q29" s="120">
        <f>'[1]червень'!$D$83</f>
        <v>152943.93305000002</v>
      </c>
      <c r="R29" s="120"/>
      <c r="S29" s="120"/>
      <c r="T29" s="90"/>
      <c r="U29" s="90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0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4" t="s">
        <v>69</v>
      </c>
      <c r="R32" s="115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3" t="s">
        <v>47</v>
      </c>
      <c r="R33" s="113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7" t="s">
        <v>32</v>
      </c>
      <c r="Q37" s="117"/>
      <c r="R37" s="117"/>
      <c r="S37" s="117"/>
      <c r="T37" s="84"/>
      <c r="U37" s="84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33</v>
      </c>
      <c r="Q38" s="118"/>
      <c r="R38" s="118"/>
      <c r="S38" s="118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9">
        <v>42186</v>
      </c>
      <c r="Q39" s="116">
        <v>0</v>
      </c>
      <c r="R39" s="116"/>
      <c r="S39" s="11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0"/>
      <c r="Q40" s="116"/>
      <c r="R40" s="116"/>
      <c r="S40" s="11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sheetProtection/>
  <mergeCells count="36">
    <mergeCell ref="A1:N1"/>
    <mergeCell ref="P1:U1"/>
    <mergeCell ref="A2:N2"/>
    <mergeCell ref="P2:U2"/>
    <mergeCell ref="S7:T7"/>
    <mergeCell ref="S8:T8"/>
    <mergeCell ref="S9:T9"/>
    <mergeCell ref="S10:T10"/>
    <mergeCell ref="S3:T3"/>
    <mergeCell ref="S4:T4"/>
    <mergeCell ref="S5:T5"/>
    <mergeCell ref="S6:T6"/>
    <mergeCell ref="S15:T15"/>
    <mergeCell ref="S16:T16"/>
    <mergeCell ref="S17:T17"/>
    <mergeCell ref="S18:T18"/>
    <mergeCell ref="S11:T11"/>
    <mergeCell ref="S12:T12"/>
    <mergeCell ref="S13:T13"/>
    <mergeCell ref="S14:T14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pane xSplit="1" ySplit="3" topLeftCell="F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1" t="s">
        <v>93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124" t="s">
        <v>95</v>
      </c>
      <c r="Q1" s="125"/>
      <c r="R1" s="125"/>
      <c r="S1" s="125"/>
      <c r="T1" s="125"/>
      <c r="U1" s="126"/>
    </row>
    <row r="2" spans="1:21" ht="15" thickBot="1">
      <c r="A2" s="127" t="s">
        <v>96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"/>
      <c r="P2" s="130" t="s">
        <v>97</v>
      </c>
      <c r="Q2" s="131"/>
      <c r="R2" s="131"/>
      <c r="S2" s="131"/>
      <c r="T2" s="131"/>
      <c r="U2" s="132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94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9" t="s">
        <v>58</v>
      </c>
      <c r="T3" s="140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7">
        <v>0</v>
      </c>
      <c r="T5" s="138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7">
        <v>0</v>
      </c>
      <c r="T7" s="138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7">
        <v>0</v>
      </c>
      <c r="T8" s="138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7">
        <v>0</v>
      </c>
      <c r="T9" s="138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7">
        <v>0</v>
      </c>
      <c r="T10" s="138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7">
        <v>0</v>
      </c>
      <c r="T11" s="138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7">
        <v>0</v>
      </c>
      <c r="T12" s="138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7">
        <v>0</v>
      </c>
      <c r="T13" s="138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7">
        <v>0</v>
      </c>
      <c r="T14" s="138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7">
        <v>0</v>
      </c>
      <c r="T15" s="138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7">
        <v>0</v>
      </c>
      <c r="T16" s="138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7">
        <v>0</v>
      </c>
      <c r="T17" s="138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7">
        <v>0</v>
      </c>
      <c r="T18" s="138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7">
        <v>0</v>
      </c>
      <c r="T19" s="138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7">
        <v>0</v>
      </c>
      <c r="T20" s="138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7">
        <v>0</v>
      </c>
      <c r="T21" s="138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7">
        <v>0</v>
      </c>
      <c r="T22" s="138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7">
        <v>0</v>
      </c>
      <c r="T23" s="138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7">
        <v>0</v>
      </c>
      <c r="T24" s="138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7">
        <v>0</v>
      </c>
      <c r="T25" s="138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7">
        <v>18786615.38</v>
      </c>
      <c r="T26" s="138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5">
        <f>SUM(S4:S26)</f>
        <v>18786615.38</v>
      </c>
      <c r="T27" s="136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37</v>
      </c>
      <c r="Q30" s="117"/>
      <c r="R30" s="117"/>
      <c r="S30" s="117"/>
      <c r="T30" s="81"/>
      <c r="U30" s="81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 t="s">
        <v>31</v>
      </c>
      <c r="Q31" s="119"/>
      <c r="R31" s="119"/>
      <c r="S31" s="119"/>
      <c r="T31" s="81"/>
      <c r="U31" s="81"/>
    </row>
    <row r="32" spans="1:21" ht="1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>
        <v>42217</v>
      </c>
      <c r="Q32" s="120">
        <f>'[1]липень'!$D$83</f>
        <v>24842.96012</v>
      </c>
      <c r="R32" s="120"/>
      <c r="S32" s="120"/>
      <c r="T32" s="90"/>
      <c r="U32" s="90"/>
    </row>
    <row r="33" spans="1:21" ht="1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0"/>
      <c r="Q33" s="120"/>
      <c r="R33" s="120"/>
      <c r="S33" s="120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4" t="s">
        <v>69</v>
      </c>
      <c r="R35" s="115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13" t="s">
        <v>47</v>
      </c>
      <c r="R36" s="113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 t="s">
        <v>32</v>
      </c>
      <c r="Q40" s="117"/>
      <c r="R40" s="117"/>
      <c r="S40" s="117"/>
      <c r="T40" s="84"/>
      <c r="U40" s="84"/>
    </row>
    <row r="41" spans="1:21" ht="1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8" t="s">
        <v>33</v>
      </c>
      <c r="Q41" s="118"/>
      <c r="R41" s="118"/>
      <c r="S41" s="118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>
        <v>42217</v>
      </c>
      <c r="Q42" s="116">
        <f>'[3]залишки  (2)'!$K$6</f>
        <v>0</v>
      </c>
      <c r="R42" s="116"/>
      <c r="S42" s="116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0"/>
      <c r="Q43" s="116"/>
      <c r="R43" s="116"/>
      <c r="S43" s="116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sheetProtection/>
  <mergeCells count="39">
    <mergeCell ref="Q35:R35"/>
    <mergeCell ref="Q36:R36"/>
    <mergeCell ref="P40:S40"/>
    <mergeCell ref="P41:S41"/>
    <mergeCell ref="P42:P43"/>
    <mergeCell ref="Q42:S43"/>
    <mergeCell ref="S26:T26"/>
    <mergeCell ref="S27:T27"/>
    <mergeCell ref="P30:S30"/>
    <mergeCell ref="P31:S31"/>
    <mergeCell ref="P32:P33"/>
    <mergeCell ref="Q32:S33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1" t="s">
        <v>98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124" t="s">
        <v>100</v>
      </c>
      <c r="Q1" s="125"/>
      <c r="R1" s="125"/>
      <c r="S1" s="125"/>
      <c r="T1" s="125"/>
      <c r="U1" s="126"/>
    </row>
    <row r="2" spans="1:21" ht="15" thickBot="1">
      <c r="A2" s="127" t="s">
        <v>101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"/>
      <c r="P2" s="130" t="s">
        <v>102</v>
      </c>
      <c r="Q2" s="131"/>
      <c r="R2" s="131"/>
      <c r="S2" s="131"/>
      <c r="T2" s="131"/>
      <c r="U2" s="132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99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9" t="s">
        <v>58</v>
      </c>
      <c r="T3" s="140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7">
        <v>0</v>
      </c>
      <c r="T5" s="138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7">
        <v>0</v>
      </c>
      <c r="T7" s="138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7">
        <v>0</v>
      </c>
      <c r="T8" s="138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7">
        <v>0</v>
      </c>
      <c r="T9" s="138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7">
        <v>0</v>
      </c>
      <c r="T10" s="138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7">
        <v>13748.5</v>
      </c>
      <c r="T11" s="138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7">
        <v>0</v>
      </c>
      <c r="T12" s="138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7">
        <v>0</v>
      </c>
      <c r="T13" s="138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7">
        <v>0</v>
      </c>
      <c r="T14" s="138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7">
        <v>0</v>
      </c>
      <c r="T15" s="138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7">
        <v>0</v>
      </c>
      <c r="T16" s="138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7">
        <v>1</v>
      </c>
      <c r="T17" s="138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7">
        <v>0</v>
      </c>
      <c r="T18" s="138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7">
        <v>0</v>
      </c>
      <c r="T19" s="138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7">
        <v>0</v>
      </c>
      <c r="T20" s="138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7">
        <v>0</v>
      </c>
      <c r="T21" s="138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7">
        <v>0</v>
      </c>
      <c r="T22" s="138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7">
        <v>0</v>
      </c>
      <c r="T23" s="138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5">
        <f>SUM(S4:S23)</f>
        <v>13749.5</v>
      </c>
      <c r="T24" s="136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7" t="s">
        <v>37</v>
      </c>
      <c r="Q27" s="117"/>
      <c r="R27" s="117"/>
      <c r="S27" s="117"/>
      <c r="T27" s="81"/>
      <c r="U27" s="8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9">
        <v>42248</v>
      </c>
      <c r="Q29" s="120">
        <f>'[1]серпень'!$D$83</f>
        <v>2162.07</v>
      </c>
      <c r="R29" s="120"/>
      <c r="S29" s="120"/>
      <c r="T29" s="90"/>
      <c r="U29" s="90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0"/>
      <c r="Q30" s="120"/>
      <c r="R30" s="120"/>
      <c r="S30" s="120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4" t="s">
        <v>69</v>
      </c>
      <c r="R32" s="115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3" t="s">
        <v>47</v>
      </c>
      <c r="R33" s="113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7" t="s">
        <v>32</v>
      </c>
      <c r="Q37" s="117"/>
      <c r="R37" s="117"/>
      <c r="S37" s="117"/>
      <c r="T37" s="84"/>
      <c r="U37" s="84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33</v>
      </c>
      <c r="Q38" s="118"/>
      <c r="R38" s="118"/>
      <c r="S38" s="118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9">
        <v>42248</v>
      </c>
      <c r="Q39" s="116">
        <v>161932.82662</v>
      </c>
      <c r="R39" s="116"/>
      <c r="S39" s="11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0"/>
      <c r="Q40" s="116"/>
      <c r="R40" s="116"/>
      <c r="S40" s="11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sheetProtection/>
  <mergeCells count="36">
    <mergeCell ref="S3:T3"/>
    <mergeCell ref="S4:T4"/>
    <mergeCell ref="S5:T5"/>
    <mergeCell ref="S6:T6"/>
    <mergeCell ref="A1:N1"/>
    <mergeCell ref="P1:U1"/>
    <mergeCell ref="A2:N2"/>
    <mergeCell ref="P2:U2"/>
    <mergeCell ref="S11:T11"/>
    <mergeCell ref="S12:T12"/>
    <mergeCell ref="S13:T13"/>
    <mergeCell ref="S14:T14"/>
    <mergeCell ref="S7:T7"/>
    <mergeCell ref="S8:T8"/>
    <mergeCell ref="S9:T9"/>
    <mergeCell ref="S10:T10"/>
    <mergeCell ref="S19:T19"/>
    <mergeCell ref="S20:T20"/>
    <mergeCell ref="S21:T21"/>
    <mergeCell ref="S22:T22"/>
    <mergeCell ref="S15:T15"/>
    <mergeCell ref="S16:T16"/>
    <mergeCell ref="S17:T17"/>
    <mergeCell ref="S18:T18"/>
    <mergeCell ref="S24:T24"/>
    <mergeCell ref="P27:S27"/>
    <mergeCell ref="P28:S28"/>
    <mergeCell ref="P29:P30"/>
    <mergeCell ref="Q29:S30"/>
    <mergeCell ref="S23:T23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0" sqref="E50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1" t="s">
        <v>104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"/>
      <c r="P1" s="124" t="s">
        <v>105</v>
      </c>
      <c r="Q1" s="125"/>
      <c r="R1" s="125"/>
      <c r="S1" s="125"/>
      <c r="T1" s="125"/>
      <c r="U1" s="126"/>
    </row>
    <row r="2" spans="1:21" ht="15" thickBot="1">
      <c r="A2" s="127" t="s">
        <v>107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"/>
      <c r="P2" s="130" t="s">
        <v>108</v>
      </c>
      <c r="Q2" s="131"/>
      <c r="R2" s="131"/>
      <c r="S2" s="131"/>
      <c r="T2" s="131"/>
      <c r="U2" s="132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103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9" t="s">
        <v>58</v>
      </c>
      <c r="T3" s="140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41">
        <v>0</v>
      </c>
      <c r="T4" s="142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7">
        <v>0</v>
      </c>
      <c r="T5" s="138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3">
        <v>0</v>
      </c>
      <c r="T6" s="144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7">
        <v>10000</v>
      </c>
      <c r="T7" s="138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7">
        <v>0</v>
      </c>
      <c r="T8" s="138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7">
        <v>0</v>
      </c>
      <c r="T9" s="138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7">
        <v>0</v>
      </c>
      <c r="T10" s="138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7">
        <v>5000</v>
      </c>
      <c r="T11" s="138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7">
        <v>0</v>
      </c>
      <c r="T12" s="138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7">
        <v>0</v>
      </c>
      <c r="T13" s="138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7">
        <v>0</v>
      </c>
      <c r="T14" s="138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7">
        <v>0</v>
      </c>
      <c r="T15" s="138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7">
        <v>0</v>
      </c>
      <c r="T16" s="138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7">
        <v>0</v>
      </c>
      <c r="T17" s="138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7">
        <v>0</v>
      </c>
      <c r="T18" s="138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7">
        <v>0</v>
      </c>
      <c r="T19" s="138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7">
        <v>2324.4</v>
      </c>
      <c r="T20" s="138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7">
        <v>0</v>
      </c>
      <c r="T21" s="138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7">
        <v>0</v>
      </c>
      <c r="T22" s="138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7">
        <v>0</v>
      </c>
      <c r="T23" s="138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7">
        <v>0</v>
      </c>
      <c r="T24" s="138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7">
        <v>0</v>
      </c>
      <c r="T25" s="138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5">
        <f>SUM(S4:S25)</f>
        <v>17324.4</v>
      </c>
      <c r="T26" s="136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37</v>
      </c>
      <c r="Q29" s="117"/>
      <c r="R29" s="117"/>
      <c r="S29" s="117"/>
      <c r="T29" s="81"/>
      <c r="U29" s="8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 t="s">
        <v>31</v>
      </c>
      <c r="Q30" s="119"/>
      <c r="R30" s="119"/>
      <c r="S30" s="119"/>
      <c r="T30" s="81"/>
      <c r="U30" s="81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>
        <v>42278</v>
      </c>
      <c r="Q31" s="120">
        <f>'[1]вересень'!$D$83</f>
        <v>1507.10082</v>
      </c>
      <c r="R31" s="120"/>
      <c r="S31" s="120"/>
      <c r="T31" s="90"/>
      <c r="U31" s="90"/>
    </row>
    <row r="32" spans="1:21" ht="1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0"/>
      <c r="Q32" s="120"/>
      <c r="R32" s="120"/>
      <c r="S32" s="120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4" t="s">
        <v>69</v>
      </c>
      <c r="R34" s="115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3" t="s">
        <v>47</v>
      </c>
      <c r="R35" s="113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7" t="s">
        <v>32</v>
      </c>
      <c r="Q39" s="117"/>
      <c r="R39" s="117"/>
      <c r="S39" s="117"/>
      <c r="T39" s="84"/>
      <c r="U39" s="84"/>
    </row>
    <row r="40" spans="1:21" ht="1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8" t="s">
        <v>33</v>
      </c>
      <c r="Q40" s="118"/>
      <c r="R40" s="118"/>
      <c r="S40" s="118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>
        <v>42278</v>
      </c>
      <c r="Q41" s="116">
        <f>'[3]залишки  (2)'!$K$6/1000</f>
        <v>0</v>
      </c>
      <c r="R41" s="116"/>
      <c r="S41" s="116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0"/>
      <c r="Q42" s="116"/>
      <c r="R42" s="116"/>
      <c r="S42" s="116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sheetProtection/>
  <mergeCells count="38">
    <mergeCell ref="S3:T3"/>
    <mergeCell ref="S4:T4"/>
    <mergeCell ref="S5:T5"/>
    <mergeCell ref="S6:T6"/>
    <mergeCell ref="A1:N1"/>
    <mergeCell ref="P1:U1"/>
    <mergeCell ref="A2:N2"/>
    <mergeCell ref="P2:U2"/>
    <mergeCell ref="S11:T11"/>
    <mergeCell ref="S12:T12"/>
    <mergeCell ref="S13:T13"/>
    <mergeCell ref="S14:T14"/>
    <mergeCell ref="S7:T7"/>
    <mergeCell ref="S8:T8"/>
    <mergeCell ref="S9:T9"/>
    <mergeCell ref="S10:T10"/>
    <mergeCell ref="S19:T19"/>
    <mergeCell ref="S20:T20"/>
    <mergeCell ref="S21:T21"/>
    <mergeCell ref="S22:T22"/>
    <mergeCell ref="S15:T15"/>
    <mergeCell ref="S16:T16"/>
    <mergeCell ref="S17:T17"/>
    <mergeCell ref="S18:T18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2015-12-17T12:32:57Z</cp:lastPrinted>
  <dcterms:created xsi:type="dcterms:W3CDTF">2006-11-30T08:16:02Z</dcterms:created>
  <dcterms:modified xsi:type="dcterms:W3CDTF">2015-12-25T12:20:30Z</dcterms:modified>
  <cp:category/>
  <cp:version/>
  <cp:contentType/>
  <cp:contentStatus/>
</cp:coreProperties>
</file>